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csbfl-my.sharepoint.com/personal/robin_hill_mcsbfl_us/Documents/Documents/Documents/Calendars/24.25/"/>
    </mc:Choice>
  </mc:AlternateContent>
  <xr:revisionPtr revIDLastSave="21" documentId="8_{B9236CC0-117C-4911-8F41-AEE4117E8E31}" xr6:coauthVersionLast="47" xr6:coauthVersionMax="47" xr10:uidLastSave="{A9A660A5-5294-4F51-836B-BD669F2A7322}"/>
  <bookViews>
    <workbookView xWindow="-110" yWindow="-110" windowWidth="19420" windowHeight="10420" xr2:uid="{00000000-000D-0000-FFFF-FFFF00000000}"/>
  </bookViews>
  <sheets>
    <sheet name="EventCalendar" sheetId="2" r:id="rId1"/>
    <sheet name="©" sheetId="3" r:id="rId2"/>
  </sheets>
  <definedNames>
    <definedName name="_xlnm.Print_Area" localSheetId="0">EventCalendar!$B$2:$V$52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Y5" i="2"/>
  <c r="S6" i="2" l="1"/>
  <c r="R6" i="2"/>
  <c r="Q6" i="2"/>
  <c r="P6" i="2"/>
  <c r="O6" i="2"/>
  <c r="N6" i="2"/>
  <c r="M6" i="2"/>
  <c r="S14" i="2"/>
  <c r="R14" i="2"/>
  <c r="Q14" i="2"/>
  <c r="P14" i="2"/>
  <c r="O14" i="2"/>
  <c r="N14" i="2"/>
  <c r="M14" i="2"/>
  <c r="S22" i="2"/>
  <c r="R22" i="2"/>
  <c r="Q22" i="2"/>
  <c r="P22" i="2"/>
  <c r="O22" i="2"/>
  <c r="N22" i="2"/>
  <c r="M22" i="2"/>
  <c r="S30" i="2"/>
  <c r="R30" i="2"/>
  <c r="Q30" i="2"/>
  <c r="P30" i="2"/>
  <c r="O30" i="2"/>
  <c r="N30" i="2"/>
  <c r="M30" i="2"/>
  <c r="S38" i="2"/>
  <c r="R38" i="2"/>
  <c r="Q38" i="2"/>
  <c r="P38" i="2"/>
  <c r="O38" i="2"/>
  <c r="N38" i="2"/>
  <c r="M38" i="2"/>
  <c r="S46" i="2"/>
  <c r="R46" i="2"/>
  <c r="Q46" i="2"/>
  <c r="P46" i="2"/>
  <c r="O46" i="2"/>
  <c r="N46" i="2"/>
  <c r="M46" i="2"/>
  <c r="H46" i="2"/>
  <c r="G46" i="2"/>
  <c r="F46" i="2"/>
  <c r="E46" i="2"/>
  <c r="D46" i="2"/>
  <c r="C46" i="2"/>
  <c r="B46" i="2"/>
  <c r="H38" i="2"/>
  <c r="G38" i="2"/>
  <c r="F38" i="2"/>
  <c r="E38" i="2"/>
  <c r="D38" i="2"/>
  <c r="C38" i="2"/>
  <c r="B38" i="2"/>
  <c r="H30" i="2"/>
  <c r="G30" i="2"/>
  <c r="F30" i="2"/>
  <c r="E30" i="2"/>
  <c r="D30" i="2"/>
  <c r="C30" i="2"/>
  <c r="B30" i="2"/>
  <c r="H22" i="2"/>
  <c r="G22" i="2"/>
  <c r="F22" i="2"/>
  <c r="E22" i="2"/>
  <c r="D22" i="2"/>
  <c r="C22" i="2"/>
  <c r="B22" i="2"/>
  <c r="H14" i="2"/>
  <c r="G14" i="2"/>
  <c r="F14" i="2"/>
  <c r="E14" i="2"/>
  <c r="D14" i="2"/>
  <c r="C14" i="2"/>
  <c r="B14" i="2"/>
  <c r="H6" i="2"/>
  <c r="G6" i="2"/>
  <c r="F6" i="2"/>
  <c r="E6" i="2"/>
  <c r="D6" i="2"/>
  <c r="C6" i="2"/>
  <c r="B6" i="2"/>
  <c r="M13" i="2" l="1"/>
  <c r="U18" i="2" s="1"/>
  <c r="M45" i="2"/>
  <c r="M37" i="2"/>
  <c r="M29" i="2"/>
  <c r="M21" i="2"/>
  <c r="M5" i="2"/>
  <c r="M7" i="2" s="1"/>
  <c r="N7" i="2" s="1"/>
  <c r="O7" i="2" s="1"/>
  <c r="P7" i="2" s="1"/>
  <c r="Q7" i="2" s="1"/>
  <c r="R7" i="2" s="1"/>
  <c r="S7" i="2" s="1"/>
  <c r="M8" i="2" s="1"/>
  <c r="N8" i="2" s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  <c r="B45" i="2"/>
  <c r="B37" i="2"/>
  <c r="J39" i="2" s="1"/>
  <c r="B29" i="2"/>
  <c r="J23" i="2"/>
  <c r="B5" i="2"/>
  <c r="B21" i="2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13" i="2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31" i="2" l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M23" i="2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N26" i="2" s="1"/>
  <c r="O26" i="2" s="1"/>
  <c r="P26" i="2" s="1"/>
  <c r="Q26" i="2" s="1"/>
  <c r="R26" i="2" s="1"/>
  <c r="S26" i="2" s="1"/>
  <c r="M27" i="2" s="1"/>
  <c r="N27" i="2" s="1"/>
  <c r="O27" i="2" s="1"/>
  <c r="P27" i="2" s="1"/>
  <c r="Q27" i="2" s="1"/>
  <c r="R27" i="2" s="1"/>
  <c r="S27" i="2" s="1"/>
  <c r="J7" i="2"/>
  <c r="B7" i="2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J42" i="2"/>
  <c r="B39" i="2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M31" i="2"/>
  <c r="B47" i="2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M39" i="2"/>
  <c r="N39" i="2" s="1"/>
  <c r="O39" i="2" s="1"/>
  <c r="P39" i="2" s="1"/>
  <c r="Q39" i="2" s="1"/>
  <c r="R39" i="2" s="1"/>
  <c r="S39" i="2" s="1"/>
  <c r="M40" i="2" s="1"/>
  <c r="N40" i="2" s="1"/>
  <c r="O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U6" i="2"/>
  <c r="M47" i="2"/>
  <c r="N47" i="2" s="1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49" i="2" s="1"/>
  <c r="N49" i="2" s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U10" i="2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Q18" i="2" s="1"/>
  <c r="R18" i="2" s="1"/>
  <c r="S18" i="2" s="1"/>
  <c r="M19" i="2" s="1"/>
  <c r="N19" i="2" s="1"/>
  <c r="O19" i="2" s="1"/>
  <c r="P19" i="2" s="1"/>
  <c r="Q19" i="2" s="1"/>
  <c r="R19" i="2" s="1"/>
  <c r="S19" i="2" s="1"/>
  <c r="J50" i="2"/>
  <c r="U41" i="2"/>
  <c r="O31" i="2" l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35" i="2" s="1"/>
  <c r="N35" i="2" s="1"/>
  <c r="O35" i="2" s="1"/>
  <c r="P35" i="2" s="1"/>
  <c r="Q35" i="2" s="1"/>
  <c r="R35" i="2" s="1"/>
  <c r="S35" i="2" s="1"/>
</calcChain>
</file>

<file path=xl/sharedStrings.xml><?xml version="1.0" encoding="utf-8"?>
<sst xmlns="http://schemas.openxmlformats.org/spreadsheetml/2006/main" count="79" uniqueCount="70">
  <si>
    <t>Independence day</t>
  </si>
  <si>
    <t>Thanksgiving</t>
  </si>
  <si>
    <t>Christmas Day</t>
  </si>
  <si>
    <t>President's Day</t>
  </si>
  <si>
    <t>New Year's Day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</si>
  <si>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</si>
  <si>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</si>
  <si>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</si>
  <si>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</si>
  <si>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</si>
  <si>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</si>
  <si>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</si>
  <si>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</si>
  <si>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</si>
  <si>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</si>
  <si>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</si>
  <si>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</si>
  <si>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</si>
  <si>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</si>
  <si>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</si>
  <si>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</si>
  <si>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</si>
  <si>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</si>
  <si>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© 2013-2021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</si>
  <si>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</si>
  <si>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</si>
  <si>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</si>
  <si>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</si>
  <si>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</si>
  <si>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</si>
  <si>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</si>
  <si>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School Event Calendar</t>
  </si>
  <si>
    <t>YEAR</t>
  </si>
  <si>
    <t>START DAY (1=Sun, 2=Mon)</t>
  </si>
  <si>
    <t>INSTRUCTIONS: Change the year in the cell below.</t>
  </si>
  <si>
    <t>Early Release</t>
  </si>
  <si>
    <t>10-14</t>
  </si>
  <si>
    <t>25-29</t>
  </si>
  <si>
    <t>Fall Break</t>
  </si>
  <si>
    <t>Progress Reports</t>
  </si>
  <si>
    <t>Students Return</t>
  </si>
  <si>
    <t>Report Cards</t>
  </si>
  <si>
    <t>Veterans Day Holiday</t>
  </si>
  <si>
    <t>Labor Day Holiday</t>
  </si>
  <si>
    <t>Good Friday Holiday</t>
  </si>
  <si>
    <t>End of Summer School</t>
  </si>
  <si>
    <t>Summer School Starts</t>
  </si>
  <si>
    <t>6-7</t>
  </si>
  <si>
    <t>Teacher Workdays</t>
  </si>
  <si>
    <t>Preplanning</t>
  </si>
  <si>
    <t>27-28</t>
  </si>
  <si>
    <t>Postplanning</t>
  </si>
  <si>
    <t>Tenative Spring Break</t>
  </si>
  <si>
    <t>Post Planning</t>
  </si>
  <si>
    <t xml:space="preserve">Progress Reports </t>
  </si>
  <si>
    <t xml:space="preserve">End of 9 weeks </t>
  </si>
  <si>
    <t>Martin Luther King Jr. Holiday</t>
  </si>
  <si>
    <t>Memorial Day Holiday</t>
  </si>
  <si>
    <t>Early Release - End of 9 Weeks</t>
  </si>
  <si>
    <t>School not in Session</t>
  </si>
  <si>
    <t>Teacher Inservice/Workday</t>
  </si>
  <si>
    <t>Holiday</t>
  </si>
  <si>
    <t>End of 1st Summer School Session</t>
  </si>
  <si>
    <t>5-9</t>
  </si>
  <si>
    <t>12-13</t>
  </si>
  <si>
    <t>Inservice Day</t>
  </si>
  <si>
    <t>Homecoming / Work Day</t>
  </si>
  <si>
    <t>Work Day</t>
  </si>
  <si>
    <t>Grades PreK, K, 1, 7, &amp; 9 Start School</t>
  </si>
  <si>
    <t>All other Grades Start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</si>
</sst>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mmmm\ yyyy"/>
  </numFmts>
  <fonts count="24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  <font>
      <b/>
      <sz val="8"/>
      <color theme="1"/>
      <name val="Arial"/>
      <family val="2"/>
    </font>
    <font>
      <b/>
      <sz val="8"/>
      <color theme="4" tint="-0.249977111117893"/>
      <name val="Arial"/>
      <family val="2"/>
    </font>
    <font>
      <b/>
      <sz val="9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8" fillId="6" borderId="0" xfId="1" applyFont="1" applyFill="1" applyAlignment="1" applyProtection="1">
      <alignment horizontal="left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0" fillId="0" borderId="0" xfId="0"/>
    <xf numFmtId="0" fontId="2" fillId="6" borderId="0" xfId="0" applyFont="1" applyFill="1"/>
    <xf numFmtId="0" fontId="12" fillId="6" borderId="0" xfId="0" applyFont="1" applyFill="1" applyAlignment="1">
      <alignment horizontal="left" wrapText="1" indent="1"/>
    </xf>
    <xf numFmtId="0" fontId="13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left"/>
    </xf>
    <xf numFmtId="0" fontId="17" fillId="6" borderId="0" xfId="0" applyFont="1" applyFill="1" applyAlignment="1">
      <alignment horizontal="left" wrapText="1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4" fillId="0" borderId="0" xfId="1" applyFont="1" applyAlignment="1" applyProtection="1"/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164" fontId="6" fillId="8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164" fontId="6" fillId="9" borderId="1" xfId="0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6" Type="http://schemas.openxmlformats.org/officeDocument/2006/relationships/customXml" Target="../ink/ink3.xml"/><Relationship Id="rId5" Type="http://schemas.openxmlformats.org/officeDocument/2006/relationships/customXml" Target="../ink/ink2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28</xdr:col>
      <xdr:colOff>603388</xdr:colOff>
      <xdr:row>2</xdr:row>
      <xdr:rowOff>47625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254000</xdr:colOff>
      <xdr:row>48</xdr:row>
      <xdr:rowOff>6350</xdr:rowOff>
    </xdr:from>
    <xdr:to>
      <xdr:col>6</xdr:col>
      <xdr:colOff>19050</xdr:colOff>
      <xdr:row>48</xdr:row>
      <xdr:rowOff>127000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18293B2-017A-4211-AA1C-6496FBE0D480}"/>
            </a:ext>
          </a:extLst>
        </xdr:cNvPr>
        <xdr:cNvCxnSpPr/>
      </xdr:nvCxnSpPr>
      <xdr:spPr bwMode="auto">
        <a:xfrm flipV="1">
          <a:off x="1276350" y="6216650"/>
          <a:ext cx="298450" cy="120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41</xdr:row>
      <xdr:rowOff>25400</xdr:rowOff>
    </xdr:from>
    <xdr:to>
      <xdr:col>16</xdr:col>
      <xdr:colOff>254000</xdr:colOff>
      <xdr:row>41</xdr:row>
      <xdr:rowOff>120650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17064C4-4940-441A-B81F-C570396F3B14}"/>
            </a:ext>
          </a:extLst>
        </xdr:cNvPr>
        <xdr:cNvCxnSpPr/>
      </xdr:nvCxnSpPr>
      <xdr:spPr bwMode="auto">
        <a:xfrm flipV="1">
          <a:off x="6216650" y="5365750"/>
          <a:ext cx="254000" cy="952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24</xdr:col>
      <xdr:colOff>1542620</xdr:colOff>
      <xdr:row>4</xdr:row>
      <xdr:rowOff>12240</xdr:rowOff>
    </xdr:from>
    <xdr:to>
      <xdr:col>24</xdr:col>
      <xdr:colOff>0</xdr:colOff>
      <xdr:row>4</xdr:row>
      <xdr:rowOff>12600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997DD951-2A99-4AE7-BB95-ECA40D347935}"/>
                </a:ext>
              </a:extLst>
            </xdr14:cNvPr>
            <xdr14:cNvContentPartPr/>
          </xdr14:nvContentPartPr>
          <xdr14:nvPr macro=""/>
          <xdr14:xfrm>
            <a:off x="11810570" y="532940"/>
            <a:ext cx="360" cy="360"/>
          </xdr14:xfrm>
        </xdr:contentPart>
      </mc:Choice>
      <mc:Fallback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997DD951-2A99-4AE7-BB95-ECA40D34793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806250" y="5286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190140</xdr:colOff>
      <xdr:row>14</xdr:row>
      <xdr:rowOff>107480</xdr:rowOff>
    </xdr:from>
    <xdr:to>
      <xdr:col>27</xdr:col>
      <xdr:colOff>190500</xdr:colOff>
      <xdr:row>14</xdr:row>
      <xdr:rowOff>107840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41592DFB-ED32-47BE-8ACE-6FB145575E42}"/>
                </a:ext>
              </a:extLst>
            </xdr14:cNvPr>
            <xdr14:cNvContentPartPr/>
          </xdr14:nvContentPartPr>
          <xdr14:nvPr macro=""/>
          <xdr14:xfrm>
            <a:off x="15207890" y="1974380"/>
            <a:ext cx="360" cy="36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41592DFB-ED32-47BE-8ACE-6FB145575E4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5203570" y="19700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1517450</xdr:colOff>
      <xdr:row>23</xdr:row>
      <xdr:rowOff>75730</xdr:rowOff>
    </xdr:from>
    <xdr:to>
      <xdr:col>21</xdr:col>
      <xdr:colOff>1517810</xdr:colOff>
      <xdr:row>23</xdr:row>
      <xdr:rowOff>76090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47DC7039-8099-4C1F-80D7-3ACD7BF285D3}"/>
                </a:ext>
              </a:extLst>
            </xdr14:cNvPr>
            <xdr14:cNvContentPartPr/>
          </xdr14:nvContentPartPr>
          <xdr14:nvPr macro=""/>
          <xdr14:xfrm>
            <a:off x="9061250" y="3117380"/>
            <a:ext cx="360" cy="36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47DC7039-8099-4C1F-80D7-3ACD7BF285D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056930" y="31130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2-26T13:39:57.568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2-26T13:39:58.32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2-26T13:39:59.35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Y52"/>
  <sheetViews>
    <sheetView showGridLines="0" tabSelected="1" topLeftCell="A2" zoomScaleNormal="100" workbookViewId="0">
      <selection activeCell="V3" sqref="V3"/>
    </sheetView>
  </sheetViews>
  <sheetFormatPr defaultRowHeight="12.5" x14ac:dyDescent="0.25"/>
  <cols>
    <col min="1" max="1" width="3.1796875" customWidth="1"/>
    <col min="2" max="8" width="3.81640625" customWidth="1"/>
    <col min="9" max="9" width="2.453125" bestFit="1" customWidth="1"/>
    <col min="10" max="10" width="5.08984375" customWidth="1"/>
    <col min="11" max="11" width="33" customWidth="1"/>
    <col min="12" max="12" width="3.26953125" customWidth="1"/>
    <col min="13" max="19" width="3.81640625" customWidth="1"/>
    <col min="20" max="20" width="1.81640625" customWidth="1"/>
    <col min="21" max="21" width="5.7265625" customWidth="1"/>
    <col min="22" max="22" width="33" customWidth="1"/>
    <col min="23" max="23" width="2.81640625" customWidth="1"/>
    <col min="24" max="24" width="3.1796875" customWidth="1"/>
    <col min="25" max="25" width="50.54296875" style="30" hidden="1" customWidth="1"/>
    <col min="26" max="27" width="0" hidden="1" customWidth="1"/>
  </cols>
  <sheetData>
    <row r="1" spans="2:25" hidden="1" x14ac:dyDescent="0.25"/>
    <row r="2" spans="2:25" s="1" customFormat="1" ht="18" customHeight="1" x14ac:dyDescent="0.25">
      <c r="B2" s="57" t="str">
        <f>2024&amp;"-"&amp;2024+1&amp;" Madison School District Calendar"</f>
        <v>2024-2025 Madison School District Calendar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Y2" s="31"/>
    </row>
    <row r="3" spans="2:25" s="1" customFormat="1" ht="18" customHeight="1" x14ac:dyDescent="0.25">
      <c r="B3" s="49"/>
      <c r="C3" s="58" t="s">
        <v>60</v>
      </c>
      <c r="D3" s="58"/>
      <c r="E3" s="58"/>
      <c r="F3" s="58"/>
      <c r="G3" s="58"/>
      <c r="H3" s="58"/>
      <c r="I3" s="37"/>
      <c r="J3" s="50"/>
      <c r="K3" s="51" t="s">
        <v>61</v>
      </c>
      <c r="L3" s="37"/>
      <c r="M3" s="52"/>
      <c r="N3" s="58" t="s">
        <v>59</v>
      </c>
      <c r="O3" s="58"/>
      <c r="P3" s="58"/>
      <c r="Q3" s="58"/>
      <c r="R3" s="58"/>
      <c r="S3" s="58"/>
      <c r="T3" s="37"/>
      <c r="U3" s="37"/>
      <c r="V3" s="37"/>
      <c r="Y3" s="31"/>
    </row>
    <row r="4" spans="2:25" s="2" customFormat="1" ht="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5" s="5" customFormat="1" ht="13" customHeight="1" x14ac:dyDescent="0.3">
      <c r="B5" s="54">
        <f>DATE(year,7,1)</f>
        <v>45474</v>
      </c>
      <c r="C5" s="55"/>
      <c r="D5" s="55"/>
      <c r="E5" s="55"/>
      <c r="F5" s="55"/>
      <c r="G5" s="55"/>
      <c r="H5" s="55"/>
      <c r="I5" s="6"/>
      <c r="J5" s="56" t="s">
        <v>5</v>
      </c>
      <c r="K5" s="56"/>
      <c r="L5" s="9"/>
      <c r="M5" s="54">
        <f>DATE(year+1,1,1)</f>
        <v>45658</v>
      </c>
      <c r="N5" s="55"/>
      <c r="O5" s="55"/>
      <c r="P5" s="55"/>
      <c r="Q5" s="55"/>
      <c r="R5" s="55"/>
      <c r="S5" s="55"/>
      <c r="T5" s="9"/>
      <c r="U5" s="56" t="s">
        <v>11</v>
      </c>
      <c r="V5" s="56"/>
      <c r="Y5" s="32" t="str">
        <f>HYPERLINK("https://www.vertex42.com/calendars/school-calendar.html","School Event Calendar")</f>
        <v>School Event Calendar</v>
      </c>
    </row>
    <row r="6" spans="2:25" s="4" customFormat="1" ht="11.5" x14ac:dyDescent="0.25">
      <c r="B6" s="11" t="str">
        <f>CHOOSE(1+MOD(startday+1-2,7),"Su","M","Tu","W","Th","F","Sa")</f>
        <v>Su</v>
      </c>
      <c r="C6" s="12" t="str">
        <f>CHOOSE(1+MOD(startday+2-2,7),"Su","M","Tu","W","Th","F","Sa")</f>
        <v>M</v>
      </c>
      <c r="D6" s="12" t="str">
        <f>CHOOSE(1+MOD(startday+3-2,7),"Su","M","Tu","W","Th","F","Sa")</f>
        <v>Tu</v>
      </c>
      <c r="E6" s="12" t="str">
        <f>CHOOSE(1+MOD(startday+4-2,7),"Su","M","Tu","W","Th","F","Sa")</f>
        <v>W</v>
      </c>
      <c r="F6" s="12" t="str">
        <f>CHOOSE(1+MOD(startday+5-2,7),"Su","M","Tu","W","Th","F","Sa")</f>
        <v>Th</v>
      </c>
      <c r="G6" s="12" t="str">
        <f>CHOOSE(1+MOD(startday+6-2,7),"Su","M","Tu","W","Th","F","Sa")</f>
        <v>F</v>
      </c>
      <c r="H6" s="11" t="str">
        <f>CHOOSE(1+MOD(startday+7-2,7),"Su","M","Tu","W","Th","F","Sa")</f>
        <v>Sa</v>
      </c>
      <c r="I6" s="9"/>
      <c r="L6" s="9"/>
      <c r="M6" s="11" t="str">
        <f>CHOOSE(1+MOD(startday+1-2,7),"Su","M","Tu","W","Th","F","Sa")</f>
        <v>Su</v>
      </c>
      <c r="N6" s="12" t="str">
        <f>CHOOSE(1+MOD(startday+2-2,7),"Su","M","Tu","W","Th","F","Sa")</f>
        <v>M</v>
      </c>
      <c r="O6" s="12" t="str">
        <f>CHOOSE(1+MOD(startday+3-2,7),"Su","M","Tu","W","Th","F","Sa")</f>
        <v>Tu</v>
      </c>
      <c r="P6" s="12" t="str">
        <f>CHOOSE(1+MOD(startday+4-2,7),"Su","M","Tu","W","Th","F","Sa")</f>
        <v>W</v>
      </c>
      <c r="Q6" s="12" t="str">
        <f>CHOOSE(1+MOD(startday+5-2,7),"Su","M","Tu","W","Th","F","Sa")</f>
        <v>Th</v>
      </c>
      <c r="R6" s="12" t="str">
        <f>CHOOSE(1+MOD(startday+6-2,7),"Su","M","Tu","W","Th","F","Sa")</f>
        <v>F</v>
      </c>
      <c r="S6" s="11" t="str">
        <f>CHOOSE(1+MOD(startday+7-2,7),"Su","M","Tu","W","Th","F","Sa")</f>
        <v>Sa</v>
      </c>
      <c r="T6" s="9"/>
      <c r="U6" s="38">
        <f>DATE(YEAR(M5),1,1)</f>
        <v>45658</v>
      </c>
      <c r="V6" s="39" t="s">
        <v>4</v>
      </c>
      <c r="Y6" s="33" t="s">
        <v>23</v>
      </c>
    </row>
    <row r="7" spans="2:25" s="4" customFormat="1" ht="10.5" x14ac:dyDescent="0.2">
      <c r="B7" s="7" t="str">
        <f>IF(WEEKDAY(B5,1)=startday,B5,"")</f>
        <v/>
      </c>
      <c r="C7" s="8">
        <f>IF(B7="",IF(WEEKDAY(B5,1)=MOD(startday,7)+1,B5,""),B7+1)</f>
        <v>45474</v>
      </c>
      <c r="D7" s="8">
        <f>IF(C7="",IF(WEEKDAY(B5,1)=MOD(startday+1,7)+1,B5,""),C7+1)</f>
        <v>45475</v>
      </c>
      <c r="E7" s="8">
        <f>IF(D7="",IF(WEEKDAY(B5,1)=MOD(startday+2,7)+1,B5,""),D7+1)</f>
        <v>45476</v>
      </c>
      <c r="F7" s="8">
        <f>IF(E7="",IF(WEEKDAY(B5,1)=MOD(startday+3,7)+1,B5,""),E7+1)</f>
        <v>45477</v>
      </c>
      <c r="G7" s="8">
        <f>IF(F7="",IF(WEEKDAY(B5,1)=MOD(startday+4,7)+1,B5,""),F7+1)</f>
        <v>45478</v>
      </c>
      <c r="H7" s="7">
        <f>IF(G7="",IF(WEEKDAY(B5,1)=MOD(startday+5,7)+1,B5,""),G7+1)</f>
        <v>45479</v>
      </c>
      <c r="I7" s="9"/>
      <c r="J7" s="38">
        <f>DATE(YEAR(B5),7,4)</f>
        <v>45477</v>
      </c>
      <c r="K7" s="39" t="s">
        <v>0</v>
      </c>
      <c r="L7" s="9"/>
      <c r="M7" s="7" t="str">
        <f>IF(WEEKDAY(M5,1)=startday,M5,"")</f>
        <v/>
      </c>
      <c r="N7" s="8" t="str">
        <f>IF(M7="",IF(WEEKDAY(M5,1)=MOD(startday,7)+1,M5,""),M7+1)</f>
        <v/>
      </c>
      <c r="O7" s="8" t="str">
        <f>IF(N7="",IF(WEEKDAY(M5,1)=MOD(startday+1,7)+1,M5,""),N7+1)</f>
        <v/>
      </c>
      <c r="P7" s="40">
        <f>IF(O7="",IF(WEEKDAY(M5,1)=MOD(startday+2,7)+1,M5,""),O7+1)</f>
        <v>45658</v>
      </c>
      <c r="Q7" s="40">
        <f>IF(P7="",IF(WEEKDAY(M5,1)=MOD(startday+3,7)+1,M5,""),P7+1)</f>
        <v>45659</v>
      </c>
      <c r="R7" s="40">
        <f>IF(Q7="",IF(WEEKDAY(M5,1)=MOD(startday+4,7)+1,M5,""),Q7+1)</f>
        <v>45660</v>
      </c>
      <c r="S7" s="7">
        <f>IF(R7="",IF(WEEKDAY(M5,1)=MOD(startday+5,7)+1,M5,""),R7+1)</f>
        <v>45661</v>
      </c>
      <c r="T7" s="9"/>
      <c r="U7" s="44" t="s">
        <v>47</v>
      </c>
      <c r="V7" s="4" t="s">
        <v>48</v>
      </c>
    </row>
    <row r="8" spans="2:25" s="4" customFormat="1" ht="10.5" x14ac:dyDescent="0.2">
      <c r="B8" s="7">
        <f>IF(H7="","",IF(MONTH(H7+1)&lt;&gt;MONTH(H7),"",H7+1))</f>
        <v>45480</v>
      </c>
      <c r="C8" s="8">
        <f>IF(B8="","",IF(MONTH(B8+1)&lt;&gt;MONTH(B8),"",B8+1))</f>
        <v>45481</v>
      </c>
      <c r="D8" s="8">
        <f t="shared" ref="D8:H8" si="0">IF(C8="","",IF(MONTH(C8+1)&lt;&gt;MONTH(C8),"",C8+1))</f>
        <v>45482</v>
      </c>
      <c r="E8" s="8">
        <f>IF(D8="","",IF(MONTH(D8+1)&lt;&gt;MONTH(D8),"",D8+1))</f>
        <v>45483</v>
      </c>
      <c r="F8" s="8">
        <f t="shared" si="0"/>
        <v>45484</v>
      </c>
      <c r="G8" s="8">
        <f t="shared" si="0"/>
        <v>45485</v>
      </c>
      <c r="H8" s="7">
        <f t="shared" si="0"/>
        <v>45486</v>
      </c>
      <c r="I8" s="9"/>
      <c r="J8" s="10"/>
      <c r="K8" s="9"/>
      <c r="L8" s="9"/>
      <c r="M8" s="7">
        <f>IF(S7="","",IF(MONTH(S7+1)&lt;&gt;MONTH(S7),"",S7+1))</f>
        <v>45662</v>
      </c>
      <c r="N8" s="46">
        <f>IF(M8="","",IF(MONTH(M8+1)&lt;&gt;MONTH(M8),"",M8+1))</f>
        <v>45663</v>
      </c>
      <c r="O8" s="46">
        <f t="shared" ref="O8:O11" si="1">IF(N8="","",IF(MONTH(N8+1)&lt;&gt;MONTH(N8),"",N8+1))</f>
        <v>45664</v>
      </c>
      <c r="P8" s="8">
        <f>IF(O8="","",IF(MONTH(O8+1)&lt;&gt;MONTH(O8),"",O8+1))</f>
        <v>45665</v>
      </c>
      <c r="Q8" s="8">
        <f t="shared" ref="Q8:Q11" si="2">IF(P8="","",IF(MONTH(P8+1)&lt;&gt;MONTH(P8),"",P8+1))</f>
        <v>45666</v>
      </c>
      <c r="R8" s="8">
        <f t="shared" ref="R8:R11" si="3">IF(Q8="","",IF(MONTH(Q8+1)&lt;&gt;MONTH(Q8),"",Q8+1))</f>
        <v>45667</v>
      </c>
      <c r="S8" s="7">
        <f t="shared" ref="S8:S11" si="4">IF(R8="","",IF(MONTH(R8+1)&lt;&gt;MONTH(R8),"",R8+1))</f>
        <v>45668</v>
      </c>
      <c r="T8" s="9"/>
      <c r="U8" s="41">
        <v>8</v>
      </c>
      <c r="V8" s="4" t="s">
        <v>40</v>
      </c>
      <c r="Y8" s="13" t="s">
        <v>34</v>
      </c>
    </row>
    <row r="9" spans="2:25" s="4" customFormat="1" ht="11.25" customHeight="1" x14ac:dyDescent="0.2">
      <c r="B9" s="7">
        <f t="shared" ref="B9:B11" si="5">IF(H8="","",IF(MONTH(H8+1)&lt;&gt;MONTH(H8),"",H8+1))</f>
        <v>45487</v>
      </c>
      <c r="C9" s="8">
        <f t="shared" ref="C9:H11" si="6">IF(B9="","",IF(MONTH(B9+1)&lt;&gt;MONTH(B9),"",B9+1))</f>
        <v>45488</v>
      </c>
      <c r="D9" s="8">
        <f t="shared" si="6"/>
        <v>45489</v>
      </c>
      <c r="E9" s="8">
        <f t="shared" si="6"/>
        <v>45490</v>
      </c>
      <c r="F9" s="8">
        <f t="shared" si="6"/>
        <v>45491</v>
      </c>
      <c r="G9" s="8">
        <f t="shared" si="6"/>
        <v>45492</v>
      </c>
      <c r="H9" s="7">
        <f t="shared" si="6"/>
        <v>45493</v>
      </c>
      <c r="I9" s="9"/>
      <c r="J9" s="10">
        <v>18</v>
      </c>
      <c r="K9" s="9" t="s">
        <v>45</v>
      </c>
      <c r="L9" s="9"/>
      <c r="M9" s="7">
        <f t="shared" ref="M9:M11" si="7">IF(S8="","",IF(MONTH(S8+1)&lt;&gt;MONTH(S8),"",S8+1))</f>
        <v>45669</v>
      </c>
      <c r="N9" s="8">
        <f t="shared" ref="N9:N11" si="8">IF(M9="","",IF(MONTH(M9+1)&lt;&gt;MONTH(M9),"",M9+1))</f>
        <v>45670</v>
      </c>
      <c r="O9" s="8">
        <f t="shared" si="1"/>
        <v>45671</v>
      </c>
      <c r="P9" s="8">
        <f t="shared" ref="P9:P11" si="9">IF(O9="","",IF(MONTH(O9+1)&lt;&gt;MONTH(O9),"",O9+1))</f>
        <v>45672</v>
      </c>
      <c r="Q9" s="8">
        <f t="shared" si="2"/>
        <v>45673</v>
      </c>
      <c r="R9" s="8">
        <f t="shared" si="3"/>
        <v>45674</v>
      </c>
      <c r="S9" s="7">
        <f t="shared" si="4"/>
        <v>45675</v>
      </c>
      <c r="T9" s="9"/>
      <c r="U9" s="10">
        <v>10</v>
      </c>
      <c r="V9" s="9" t="s">
        <v>41</v>
      </c>
      <c r="Y9" s="14"/>
    </row>
    <row r="10" spans="2:25" s="4" customFormat="1" ht="11.5" x14ac:dyDescent="0.25">
      <c r="B10" s="7">
        <f t="shared" si="5"/>
        <v>45494</v>
      </c>
      <c r="C10" s="8">
        <f t="shared" si="6"/>
        <v>45495</v>
      </c>
      <c r="D10" s="8">
        <f t="shared" si="6"/>
        <v>45496</v>
      </c>
      <c r="E10" s="8">
        <f t="shared" si="6"/>
        <v>45497</v>
      </c>
      <c r="F10" s="8">
        <f t="shared" si="6"/>
        <v>45498</v>
      </c>
      <c r="G10" s="8">
        <f t="shared" si="6"/>
        <v>45499</v>
      </c>
      <c r="H10" s="7">
        <f t="shared" si="6"/>
        <v>45500</v>
      </c>
      <c r="I10" s="9"/>
      <c r="J10" s="10"/>
      <c r="K10" s="9"/>
      <c r="L10" s="9"/>
      <c r="M10" s="7">
        <f t="shared" si="7"/>
        <v>45676</v>
      </c>
      <c r="N10" s="43">
        <f t="shared" si="8"/>
        <v>45677</v>
      </c>
      <c r="O10" s="8">
        <f t="shared" si="1"/>
        <v>45678</v>
      </c>
      <c r="P10" s="8">
        <f t="shared" si="9"/>
        <v>45679</v>
      </c>
      <c r="Q10" s="8">
        <f t="shared" si="2"/>
        <v>45680</v>
      </c>
      <c r="R10" s="8">
        <f t="shared" si="3"/>
        <v>45681</v>
      </c>
      <c r="S10" s="7">
        <f t="shared" si="4"/>
        <v>45682</v>
      </c>
      <c r="T10" s="9"/>
      <c r="U10" s="38">
        <f>(DATE(YEAR(M5),1,1)+(3-1)*7)+IF(2&lt;WEEKDAY(DATE(YEAR(M5),1,1)),2+7-WEEKDAY(DATE(YEAR(M5),1,1)),2-WEEKDAY(DATE(YEAR(M5),1,1)))</f>
        <v>45677</v>
      </c>
      <c r="V10" s="39" t="s">
        <v>56</v>
      </c>
      <c r="Y10" s="34" t="s">
        <v>32</v>
      </c>
    </row>
    <row r="11" spans="2:25" s="4" customFormat="1" ht="10.5" x14ac:dyDescent="0.25">
      <c r="B11" s="7">
        <f t="shared" si="5"/>
        <v>45501</v>
      </c>
      <c r="C11" s="8">
        <f t="shared" si="6"/>
        <v>45502</v>
      </c>
      <c r="D11" s="8">
        <f t="shared" si="6"/>
        <v>45503</v>
      </c>
      <c r="E11" s="8">
        <f t="shared" si="6"/>
        <v>45504</v>
      </c>
      <c r="F11" s="8" t="str">
        <f t="shared" si="6"/>
        <v/>
      </c>
      <c r="G11" s="8" t="str">
        <f t="shared" si="6"/>
        <v/>
      </c>
      <c r="H11" s="7" t="str">
        <f t="shared" si="6"/>
        <v/>
      </c>
      <c r="I11" s="9"/>
      <c r="J11" s="10"/>
      <c r="K11" s="9"/>
      <c r="L11" s="9"/>
      <c r="M11" s="7">
        <f t="shared" si="7"/>
        <v>45683</v>
      </c>
      <c r="N11" s="8">
        <f t="shared" si="8"/>
        <v>45684</v>
      </c>
      <c r="O11" s="8">
        <f t="shared" si="1"/>
        <v>45685</v>
      </c>
      <c r="P11" s="8">
        <f t="shared" si="9"/>
        <v>45686</v>
      </c>
      <c r="Q11" s="8">
        <f t="shared" si="2"/>
        <v>45687</v>
      </c>
      <c r="R11" s="8">
        <f t="shared" si="3"/>
        <v>45688</v>
      </c>
      <c r="S11" s="7" t="str">
        <f t="shared" si="4"/>
        <v/>
      </c>
      <c r="T11" s="9"/>
      <c r="U11" s="10"/>
      <c r="V11" s="9"/>
      <c r="Y11" s="36">
        <v>2024</v>
      </c>
    </row>
    <row r="12" spans="2:25" s="4" customFormat="1" ht="4.5" customHeight="1" x14ac:dyDescent="0.2"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Y12" s="14"/>
    </row>
    <row r="13" spans="2:25" s="5" customFormat="1" ht="12" x14ac:dyDescent="0.3">
      <c r="B13" s="54">
        <f>DATE(year,8,1)</f>
        <v>45505</v>
      </c>
      <c r="C13" s="55"/>
      <c r="D13" s="55"/>
      <c r="E13" s="55"/>
      <c r="F13" s="55"/>
      <c r="G13" s="55"/>
      <c r="H13" s="55"/>
      <c r="I13" s="6"/>
      <c r="J13" s="56" t="s">
        <v>6</v>
      </c>
      <c r="K13" s="56"/>
      <c r="L13" s="9"/>
      <c r="M13" s="54">
        <f>DATE(year+1,2,1)</f>
        <v>45689</v>
      </c>
      <c r="N13" s="55"/>
      <c r="O13" s="55"/>
      <c r="P13" s="55"/>
      <c r="Q13" s="55"/>
      <c r="R13" s="55"/>
      <c r="S13" s="55"/>
      <c r="T13" s="9"/>
      <c r="U13" s="56" t="s">
        <v>12</v>
      </c>
      <c r="V13" s="56"/>
      <c r="Y13" s="34" t="s">
        <v>33</v>
      </c>
    </row>
    <row r="14" spans="2:25" s="4" customFormat="1" ht="11.25" customHeight="1" x14ac:dyDescent="0.2">
      <c r="B14" s="11" t="str">
        <f>CHOOSE(1+MOD(startday+1-2,7),"Su","M","Tu","W","Th","F","Sa")</f>
        <v>Su</v>
      </c>
      <c r="C14" s="12" t="str">
        <f>CHOOSE(1+MOD(startday+2-2,7),"Su","M","Tu","W","Th","F","Sa")</f>
        <v>M</v>
      </c>
      <c r="D14" s="12" t="str">
        <f>CHOOSE(1+MOD(startday+3-2,7),"Su","M","Tu","W","Th","F","Sa")</f>
        <v>Tu</v>
      </c>
      <c r="E14" s="12" t="str">
        <f>CHOOSE(1+MOD(startday+4-2,7),"Su","M","Tu","W","Th","F","Sa")</f>
        <v>W</v>
      </c>
      <c r="F14" s="12" t="str">
        <f>CHOOSE(1+MOD(startday+5-2,7),"Su","M","Tu","W","Th","F","Sa")</f>
        <v>Th</v>
      </c>
      <c r="G14" s="12" t="str">
        <f>CHOOSE(1+MOD(startday+6-2,7),"Su","M","Tu","W","Th","F","Sa")</f>
        <v>F</v>
      </c>
      <c r="H14" s="11" t="str">
        <f>CHOOSE(1+MOD(startday+7-2,7),"Su","M","Tu","W","Th","F","Sa")</f>
        <v>Sa</v>
      </c>
      <c r="I14" s="9"/>
      <c r="J14" s="10"/>
      <c r="K14" s="9"/>
      <c r="L14" s="9"/>
      <c r="M14" s="11" t="str">
        <f>CHOOSE(1+MOD(startday+1-2,7),"Su","M","Tu","W","Th","F","Sa")</f>
        <v>Su</v>
      </c>
      <c r="N14" s="12" t="str">
        <f>CHOOSE(1+MOD(startday+2-2,7),"Su","M","Tu","W","Th","F","Sa")</f>
        <v>M</v>
      </c>
      <c r="O14" s="12" t="str">
        <f>CHOOSE(1+MOD(startday+3-2,7),"Su","M","Tu","W","Th","F","Sa")</f>
        <v>Tu</v>
      </c>
      <c r="P14" s="12" t="str">
        <f>CHOOSE(1+MOD(startday+4-2,7),"Su","M","Tu","W","Th","F","Sa")</f>
        <v>W</v>
      </c>
      <c r="Q14" s="12" t="str">
        <f>CHOOSE(1+MOD(startday+5-2,7),"Su","M","Tu","W","Th","F","Sa")</f>
        <v>Th</v>
      </c>
      <c r="R14" s="12" t="str">
        <f>CHOOSE(1+MOD(startday+6-2,7),"Su","M","Tu","W","Th","F","Sa")</f>
        <v>F</v>
      </c>
      <c r="S14" s="11" t="str">
        <f>CHOOSE(1+MOD(startday+7-2,7),"Su","M","Tu","W","Th","F","Sa")</f>
        <v>Sa</v>
      </c>
      <c r="T14" s="9"/>
      <c r="U14" s="38"/>
      <c r="V14" s="39"/>
      <c r="Y14" s="35">
        <v>1</v>
      </c>
    </row>
    <row r="15" spans="2:25" s="4" customFormat="1" ht="11.25" customHeight="1" x14ac:dyDescent="0.2">
      <c r="B15" s="7" t="str">
        <f>IF(WEEKDAY(B13,1)=startday,B13,"")</f>
        <v/>
      </c>
      <c r="C15" s="8" t="str">
        <f>IF(B15="",IF(WEEKDAY(B13,1)=MOD(startday,7)+1,B13,""),B15+1)</f>
        <v/>
      </c>
      <c r="D15" s="8" t="str">
        <f>IF(C15="",IF(WEEKDAY(B13,1)=MOD(startday+1,7)+1,B13,""),C15+1)</f>
        <v/>
      </c>
      <c r="E15" s="8" t="str">
        <f>IF(D15="",IF(WEEKDAY(B13,1)=MOD(startday+2,7)+1,B13,""),D15+1)</f>
        <v/>
      </c>
      <c r="F15" s="8">
        <f>IF(E15="",IF(WEEKDAY(B13,1)=MOD(startday+3,7)+1,B13,""),E15+1)</f>
        <v>45505</v>
      </c>
      <c r="G15" s="8">
        <f>IF(F15="",IF(WEEKDAY(B13,1)=MOD(startday+4,7)+1,B13,""),F15+1)</f>
        <v>45506</v>
      </c>
      <c r="H15" s="7">
        <f>IF(G15="",IF(WEEKDAY(B13,1)=MOD(startday+5,7)+1,B13,""),G15+1)</f>
        <v>45507</v>
      </c>
      <c r="I15" s="9"/>
      <c r="J15" s="45" t="s">
        <v>63</v>
      </c>
      <c r="K15" s="4" t="s">
        <v>49</v>
      </c>
      <c r="L15" s="9"/>
      <c r="M15" s="7" t="str">
        <f>IF(WEEKDAY(M13,1)=startday,M13,"")</f>
        <v/>
      </c>
      <c r="N15" s="8" t="str">
        <f>IF(M15="",IF(WEEKDAY(M13,1)=MOD(startday,7)+1,M13,""),M15+1)</f>
        <v/>
      </c>
      <c r="O15" s="8" t="str">
        <f>IF(N15="",IF(WEEKDAY(M13,1)=MOD(startday+1,7)+1,M13,""),N15+1)</f>
        <v/>
      </c>
      <c r="P15" s="8" t="str">
        <f>IF(O15="",IF(WEEKDAY(M13,1)=MOD(startday+2,7)+1,M13,""),O15+1)</f>
        <v/>
      </c>
      <c r="Q15" s="8" t="str">
        <f>IF(P15="",IF(WEEKDAY(M13,1)=MOD(startday+3,7)+1,M13,""),P15+1)</f>
        <v/>
      </c>
      <c r="R15" s="8" t="str">
        <f>IF(Q15="",IF(WEEKDAY(M13,1)=MOD(startday+4,7)+1,M13,""),Q15+1)</f>
        <v/>
      </c>
      <c r="S15" s="7">
        <f>IF(R15="",IF(WEEKDAY(M13,1)=MOD(startday+5,7)+1,M13,""),R15+1)</f>
        <v>45689</v>
      </c>
      <c r="T15" s="9"/>
      <c r="Y15" s="14"/>
    </row>
    <row r="16" spans="2:25" s="4" customFormat="1" ht="10.5" x14ac:dyDescent="0.2">
      <c r="B16" s="7">
        <f>IF(H15="","",IF(MONTH(H15+1)&lt;&gt;MONTH(H15),"",H15+1))</f>
        <v>45508</v>
      </c>
      <c r="C16" s="46">
        <f>IF(B16="","",IF(MONTH(B16+1)&lt;&gt;MONTH(B16),"",B16+1))</f>
        <v>45509</v>
      </c>
      <c r="D16" s="46">
        <f t="shared" ref="D16:D19" si="10">IF(C16="","",IF(MONTH(C16+1)&lt;&gt;MONTH(C16),"",C16+1))</f>
        <v>45510</v>
      </c>
      <c r="E16" s="46">
        <f>IF(D16="","",IF(MONTH(D16+1)&lt;&gt;MONTH(D16),"",D16+1))</f>
        <v>45511</v>
      </c>
      <c r="F16" s="46">
        <f t="shared" ref="F16:F19" si="11">IF(E16="","",IF(MONTH(E16+1)&lt;&gt;MONTH(E16),"",E16+1))</f>
        <v>45512</v>
      </c>
      <c r="G16" s="46">
        <f t="shared" ref="G16:G19" si="12">IF(F16="","",IF(MONTH(F16+1)&lt;&gt;MONTH(F16),"",F16+1))</f>
        <v>45513</v>
      </c>
      <c r="H16" s="7">
        <f t="shared" ref="H16:H19" si="13">IF(G16="","",IF(MONTH(G16+1)&lt;&gt;MONTH(G16),"",G16+1))</f>
        <v>45514</v>
      </c>
      <c r="I16" s="9"/>
      <c r="J16" s="45" t="s">
        <v>64</v>
      </c>
      <c r="K16" s="9" t="s">
        <v>68</v>
      </c>
      <c r="L16" s="9"/>
      <c r="M16" s="7">
        <f>IF(S15="","",IF(MONTH(S15+1)&lt;&gt;MONTH(S15),"",S15+1))</f>
        <v>45690</v>
      </c>
      <c r="N16" s="8">
        <f>IF(M16="","",IF(MONTH(M16+1)&lt;&gt;MONTH(M16),"",M16+1))</f>
        <v>45691</v>
      </c>
      <c r="O16" s="8">
        <f t="shared" ref="O16:O19" si="14">IF(N16="","",IF(MONTH(N16+1)&lt;&gt;MONTH(N16),"",N16+1))</f>
        <v>45692</v>
      </c>
      <c r="P16" s="8">
        <f>IF(O16="","",IF(MONTH(O16+1)&lt;&gt;MONTH(O16),"",O16+1))</f>
        <v>45693</v>
      </c>
      <c r="Q16" s="8">
        <f t="shared" ref="Q16:Q19" si="15">IF(P16="","",IF(MONTH(P16+1)&lt;&gt;MONTH(P16),"",P16+1))</f>
        <v>45694</v>
      </c>
      <c r="R16" s="8">
        <f t="shared" ref="R16:R19" si="16">IF(Q16="","",IF(MONTH(Q16+1)&lt;&gt;MONTH(Q16),"",Q16+1))</f>
        <v>45695</v>
      </c>
      <c r="S16" s="7">
        <f t="shared" ref="S16:S19" si="17">IF(R16="","",IF(MONTH(R16+1)&lt;&gt;MONTH(R16),"",R16+1))</f>
        <v>45696</v>
      </c>
      <c r="T16" s="9"/>
      <c r="U16" s="38">
        <v>7</v>
      </c>
      <c r="V16" s="39" t="s">
        <v>39</v>
      </c>
      <c r="Y16" s="60" t="s">
        <v>22</v>
      </c>
    </row>
    <row r="17" spans="2:25" s="4" customFormat="1" ht="11.25" customHeight="1" x14ac:dyDescent="0.2">
      <c r="B17" s="7">
        <f t="shared" ref="B17:B19" si="18">IF(H16="","",IF(MONTH(H16+1)&lt;&gt;MONTH(H16),"",H16+1))</f>
        <v>45515</v>
      </c>
      <c r="C17" s="8">
        <f t="shared" ref="C17:C19" si="19">IF(B17="","",IF(MONTH(B17+1)&lt;&gt;MONTH(B17),"",B17+1))</f>
        <v>45516</v>
      </c>
      <c r="D17" s="8">
        <f t="shared" si="10"/>
        <v>45517</v>
      </c>
      <c r="E17" s="8">
        <f t="shared" ref="E17:E19" si="20">IF(D17="","",IF(MONTH(D17+1)&lt;&gt;MONTH(D17),"",D17+1))</f>
        <v>45518</v>
      </c>
      <c r="F17" s="8">
        <f t="shared" si="11"/>
        <v>45519</v>
      </c>
      <c r="G17" s="8">
        <f t="shared" si="12"/>
        <v>45520</v>
      </c>
      <c r="H17" s="7">
        <f t="shared" si="13"/>
        <v>45521</v>
      </c>
      <c r="I17" s="9"/>
      <c r="J17" s="10">
        <v>14</v>
      </c>
      <c r="K17" s="9" t="s">
        <v>69</v>
      </c>
      <c r="L17" s="9"/>
      <c r="M17" s="7">
        <f t="shared" ref="M17:M19" si="21">IF(S16="","",IF(MONTH(S16+1)&lt;&gt;MONTH(S16),"",S16+1))</f>
        <v>45697</v>
      </c>
      <c r="N17" s="8">
        <f t="shared" ref="N17:N19" si="22">IF(M17="","",IF(MONTH(M17+1)&lt;&gt;MONTH(M17),"",M17+1))</f>
        <v>45698</v>
      </c>
      <c r="O17" s="8">
        <f t="shared" si="14"/>
        <v>45699</v>
      </c>
      <c r="P17" s="8">
        <f t="shared" ref="P17:P19" si="23">IF(O17="","",IF(MONTH(O17+1)&lt;&gt;MONTH(O17),"",O17+1))</f>
        <v>45700</v>
      </c>
      <c r="Q17" s="8">
        <f t="shared" si="15"/>
        <v>45701</v>
      </c>
      <c r="R17" s="8">
        <f t="shared" si="16"/>
        <v>45702</v>
      </c>
      <c r="S17" s="7">
        <f t="shared" si="17"/>
        <v>45703</v>
      </c>
      <c r="T17" s="9"/>
      <c r="Y17" s="60"/>
    </row>
    <row r="18" spans="2:25" s="4" customFormat="1" ht="10.5" x14ac:dyDescent="0.2">
      <c r="B18" s="7">
        <f t="shared" si="18"/>
        <v>45522</v>
      </c>
      <c r="C18" s="8">
        <f t="shared" si="19"/>
        <v>45523</v>
      </c>
      <c r="D18" s="8">
        <f t="shared" si="10"/>
        <v>45524</v>
      </c>
      <c r="E18" s="8">
        <f t="shared" si="20"/>
        <v>45525</v>
      </c>
      <c r="F18" s="8">
        <f t="shared" si="11"/>
        <v>45526</v>
      </c>
      <c r="G18" s="8">
        <f t="shared" si="12"/>
        <v>45527</v>
      </c>
      <c r="H18" s="7">
        <f t="shared" si="13"/>
        <v>45528</v>
      </c>
      <c r="I18" s="9"/>
      <c r="J18" s="10"/>
      <c r="K18" s="9"/>
      <c r="L18" s="9"/>
      <c r="M18" s="7">
        <f t="shared" si="21"/>
        <v>45704</v>
      </c>
      <c r="N18" s="43">
        <f t="shared" si="22"/>
        <v>45705</v>
      </c>
      <c r="O18" s="8">
        <f t="shared" si="14"/>
        <v>45706</v>
      </c>
      <c r="P18" s="8">
        <f t="shared" si="23"/>
        <v>45707</v>
      </c>
      <c r="Q18" s="8">
        <f t="shared" si="15"/>
        <v>45708</v>
      </c>
      <c r="R18" s="8">
        <f t="shared" si="16"/>
        <v>45709</v>
      </c>
      <c r="S18" s="7">
        <f t="shared" si="17"/>
        <v>45710</v>
      </c>
      <c r="T18" s="9"/>
      <c r="U18" s="38">
        <f>(DATE(YEAR(M13),2,1)+(3-1)*7)+IF(2&lt;WEEKDAY(DATE(YEAR(M13),2,1)),2+7-WEEKDAY(DATE(YEAR(M13),2,1)),2-WEEKDAY(DATE(YEAR(M13),2,1)))</f>
        <v>45705</v>
      </c>
      <c r="V18" s="39" t="s">
        <v>3</v>
      </c>
      <c r="Y18" s="60"/>
    </row>
    <row r="19" spans="2:25" s="4" customFormat="1" ht="10.5" x14ac:dyDescent="0.2">
      <c r="B19" s="7">
        <f t="shared" si="18"/>
        <v>45529</v>
      </c>
      <c r="C19" s="8">
        <f t="shared" si="19"/>
        <v>45530</v>
      </c>
      <c r="D19" s="8">
        <f t="shared" si="10"/>
        <v>45531</v>
      </c>
      <c r="E19" s="53">
        <f t="shared" si="20"/>
        <v>45532</v>
      </c>
      <c r="F19" s="8">
        <f t="shared" si="11"/>
        <v>45533</v>
      </c>
      <c r="G19" s="8">
        <f t="shared" si="12"/>
        <v>45534</v>
      </c>
      <c r="H19" s="7">
        <f t="shared" si="13"/>
        <v>45535</v>
      </c>
      <c r="I19" s="9"/>
      <c r="L19" s="9"/>
      <c r="M19" s="7">
        <f t="shared" si="21"/>
        <v>45711</v>
      </c>
      <c r="N19" s="8">
        <f t="shared" si="22"/>
        <v>45712</v>
      </c>
      <c r="O19" s="8">
        <f t="shared" si="14"/>
        <v>45713</v>
      </c>
      <c r="P19" s="8">
        <f t="shared" si="23"/>
        <v>45714</v>
      </c>
      <c r="Q19" s="8">
        <f t="shared" si="15"/>
        <v>45715</v>
      </c>
      <c r="R19" s="8">
        <f t="shared" si="16"/>
        <v>45716</v>
      </c>
      <c r="S19" s="7" t="str">
        <f t="shared" si="17"/>
        <v/>
      </c>
      <c r="T19" s="9"/>
      <c r="U19" s="10"/>
      <c r="V19" s="9"/>
      <c r="Y19" s="60"/>
    </row>
    <row r="20" spans="2:25" s="4" customFormat="1" ht="4.5" customHeight="1" x14ac:dyDescent="0.2">
      <c r="B20" s="9"/>
      <c r="C20" s="9"/>
      <c r="D20" s="9"/>
      <c r="E20" s="9"/>
      <c r="F20" s="9"/>
      <c r="G20" s="9"/>
      <c r="H20" s="9"/>
      <c r="I20" s="9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Y20" s="14"/>
    </row>
    <row r="21" spans="2:25" s="5" customFormat="1" ht="13.5" customHeight="1" x14ac:dyDescent="0.3">
      <c r="B21" s="54">
        <f>DATE(year,9,1)</f>
        <v>45536</v>
      </c>
      <c r="C21" s="55"/>
      <c r="D21" s="55"/>
      <c r="E21" s="55"/>
      <c r="F21" s="55"/>
      <c r="G21" s="55"/>
      <c r="H21" s="55"/>
      <c r="I21" s="9"/>
      <c r="J21" s="56" t="s">
        <v>7</v>
      </c>
      <c r="K21" s="56"/>
      <c r="L21" s="9"/>
      <c r="M21" s="54">
        <f>DATE(year+1,3,1)</f>
        <v>45717</v>
      </c>
      <c r="N21" s="55"/>
      <c r="O21" s="55"/>
      <c r="P21" s="55"/>
      <c r="Q21" s="55"/>
      <c r="R21" s="55"/>
      <c r="S21" s="55"/>
      <c r="T21" s="9"/>
      <c r="U21" s="56" t="s">
        <v>13</v>
      </c>
      <c r="V21" s="56"/>
      <c r="Y21" s="14"/>
    </row>
    <row r="22" spans="2:25" s="4" customFormat="1" ht="10.5" x14ac:dyDescent="0.2">
      <c r="B22" s="11" t="str">
        <f>CHOOSE(1+MOD(startday+1-2,7),"Su","M","Tu","W","Th","F","Sa")</f>
        <v>Su</v>
      </c>
      <c r="C22" s="12" t="str">
        <f>CHOOSE(1+MOD(startday+2-2,7),"Su","M","Tu","W","Th","F","Sa")</f>
        <v>M</v>
      </c>
      <c r="D22" s="12" t="str">
        <f>CHOOSE(1+MOD(startday+3-2,7),"Su","M","Tu","W","Th","F","Sa")</f>
        <v>Tu</v>
      </c>
      <c r="E22" s="12" t="str">
        <f>CHOOSE(1+MOD(startday+4-2,7),"Su","M","Tu","W","Th","F","Sa")</f>
        <v>W</v>
      </c>
      <c r="F22" s="12" t="str">
        <f>CHOOSE(1+MOD(startday+5-2,7),"Su","M","Tu","W","Th","F","Sa")</f>
        <v>Th</v>
      </c>
      <c r="G22" s="12" t="str">
        <f>CHOOSE(1+MOD(startday+6-2,7),"Su","M","Tu","W","Th","F","Sa")</f>
        <v>F</v>
      </c>
      <c r="H22" s="11" t="str">
        <f>CHOOSE(1+MOD(startday+7-2,7),"Su","M","Tu","W","Th","F","Sa")</f>
        <v>Sa</v>
      </c>
      <c r="I22" s="9"/>
      <c r="L22" s="9"/>
      <c r="M22" s="11" t="str">
        <f>CHOOSE(1+MOD(startday+1-2,7),"Su","M","Tu","W","Th","F","Sa")</f>
        <v>Su</v>
      </c>
      <c r="N22" s="12" t="str">
        <f>CHOOSE(1+MOD(startday+2-2,7),"Su","M","Tu","W","Th","F","Sa")</f>
        <v>M</v>
      </c>
      <c r="O22" s="12" t="str">
        <f>CHOOSE(1+MOD(startday+3-2,7),"Su","M","Tu","W","Th","F","Sa")</f>
        <v>Tu</v>
      </c>
      <c r="P22" s="12" t="str">
        <f>CHOOSE(1+MOD(startday+4-2,7),"Su","M","Tu","W","Th","F","Sa")</f>
        <v>W</v>
      </c>
      <c r="Q22" s="12" t="str">
        <f>CHOOSE(1+MOD(startday+5-2,7),"Su","M","Tu","W","Th","F","Sa")</f>
        <v>Th</v>
      </c>
      <c r="R22" s="12" t="str">
        <f>CHOOSE(1+MOD(startday+6-2,7),"Su","M","Tu","W","Th","F","Sa")</f>
        <v>F</v>
      </c>
      <c r="S22" s="11" t="str">
        <f>CHOOSE(1+MOD(startday+7-2,7),"Su","M","Tu","W","Th","F","Sa")</f>
        <v>Sa</v>
      </c>
      <c r="T22" s="9"/>
      <c r="U22" s="38"/>
      <c r="V22" s="39"/>
      <c r="Y22" s="14"/>
    </row>
    <row r="23" spans="2:25" s="4" customFormat="1" ht="10.5" x14ac:dyDescent="0.2">
      <c r="B23" s="7">
        <f>IF(WEEKDAY(B21,1)=startday,B21,"")</f>
        <v>45536</v>
      </c>
      <c r="C23" s="43">
        <f>IF(B23="",IF(WEEKDAY(B21,1)=MOD(startday,7)+1,B21,""),B23+1)</f>
        <v>45537</v>
      </c>
      <c r="D23" s="8">
        <f>IF(C23="",IF(WEEKDAY(B21,1)=MOD(startday+1,7)+1,B21,""),C23+1)</f>
        <v>45538</v>
      </c>
      <c r="E23" s="8">
        <f>IF(D23="",IF(WEEKDAY(B21,1)=MOD(startday+2,7)+1,B21,""),D23+1)</f>
        <v>45539</v>
      </c>
      <c r="F23" s="8">
        <f>IF(E23="",IF(WEEKDAY(B21,1)=MOD(startday+3,7)+1,B21,""),E23+1)</f>
        <v>45540</v>
      </c>
      <c r="G23" s="8">
        <f>IF(F23="",IF(WEEKDAY(B21,1)=MOD(startday+4,7)+1,B21,""),F23+1)</f>
        <v>45541</v>
      </c>
      <c r="H23" s="7">
        <f>IF(G23="",IF(WEEKDAY(B21,1)=MOD(startday+5,7)+1,B21,""),G23+1)</f>
        <v>45542</v>
      </c>
      <c r="I23" s="9"/>
      <c r="J23" s="38">
        <f>(DATE(year,9,1)+(1-1)*7)+IF(2&lt;WEEKDAY(DATE(year,9,1)),2+7-WEEKDAY(DATE(year,9,1)),2-WEEKDAY(DATE(year,9,1)))</f>
        <v>45537</v>
      </c>
      <c r="K23" s="39" t="s">
        <v>43</v>
      </c>
      <c r="L23" s="9"/>
      <c r="M23" s="7" t="str">
        <f>IF(WEEKDAY(M21,1)=startday,M21,"")</f>
        <v/>
      </c>
      <c r="N23" s="8" t="str">
        <f>IF(M23="",IF(WEEKDAY(M21,1)=MOD(startday,7)+1,M21,""),M23+1)</f>
        <v/>
      </c>
      <c r="O23" s="8" t="str">
        <f>IF(N23="",IF(WEEKDAY(M21,1)=MOD(startday+1,7)+1,M21,""),N23+1)</f>
        <v/>
      </c>
      <c r="P23" s="8" t="str">
        <f>IF(O23="",IF(WEEKDAY(M21,1)=MOD(startday+2,7)+1,M21,""),O23+1)</f>
        <v/>
      </c>
      <c r="Q23" s="8" t="str">
        <f>IF(P23="",IF(WEEKDAY(M21,1)=MOD(startday+3,7)+1,M21,""),P23+1)</f>
        <v/>
      </c>
      <c r="R23" s="8" t="str">
        <f>IF(Q23="",IF(WEEKDAY(M21,1)=MOD(startday+4,7)+1,M21,""),Q23+1)</f>
        <v/>
      </c>
      <c r="S23" s="7">
        <f>IF(R23="",IF(WEEKDAY(M21,1)=MOD(startday+5,7)+1,M21,""),R23+1)</f>
        <v>45717</v>
      </c>
      <c r="T23" s="9"/>
      <c r="U23" s="42" t="s">
        <v>36</v>
      </c>
      <c r="V23" s="9" t="s">
        <v>52</v>
      </c>
      <c r="Y23" s="59" t="s">
        <v>17</v>
      </c>
    </row>
    <row r="24" spans="2:25" s="4" customFormat="1" ht="10.5" x14ac:dyDescent="0.2">
      <c r="B24" s="7">
        <f>IF(H23="","",IF(MONTH(H23+1)&lt;&gt;MONTH(H23),"",H23+1))</f>
        <v>45543</v>
      </c>
      <c r="C24" s="8">
        <f>IF(B24="","",IF(MONTH(B24+1)&lt;&gt;MONTH(B24),"",B24+1))</f>
        <v>45544</v>
      </c>
      <c r="D24" s="8">
        <f t="shared" ref="D24:D27" si="24">IF(C24="","",IF(MONTH(C24+1)&lt;&gt;MONTH(C24),"",C24+1))</f>
        <v>45545</v>
      </c>
      <c r="E24" s="8">
        <f>IF(D24="","",IF(MONTH(D24+1)&lt;&gt;MONTH(D24),"",D24+1))</f>
        <v>45546</v>
      </c>
      <c r="F24" s="8">
        <f t="shared" ref="F24:F27" si="25">IF(E24="","",IF(MONTH(E24+1)&lt;&gt;MONTH(E24),"",E24+1))</f>
        <v>45547</v>
      </c>
      <c r="G24" s="8">
        <f t="shared" ref="G24:G27" si="26">IF(F24="","",IF(MONTH(F24+1)&lt;&gt;MONTH(F24),"",F24+1))</f>
        <v>45548</v>
      </c>
      <c r="H24" s="7">
        <f t="shared" ref="H24:H27" si="27">IF(G24="","",IF(MONTH(G24+1)&lt;&gt;MONTH(G24),"",G24+1))</f>
        <v>45549</v>
      </c>
      <c r="I24" s="9"/>
      <c r="J24" s="10">
        <v>13</v>
      </c>
      <c r="K24" s="9" t="s">
        <v>54</v>
      </c>
      <c r="L24" s="9"/>
      <c r="M24" s="7">
        <f>IF(S23="","",IF(MONTH(S23+1)&lt;&gt;MONTH(S23),"",S23+1))</f>
        <v>45718</v>
      </c>
      <c r="N24" s="8">
        <f>IF(M24="","",IF(MONTH(M24+1)&lt;&gt;MONTH(M24),"",M24+1))</f>
        <v>45719</v>
      </c>
      <c r="O24" s="8">
        <f t="shared" ref="O24:O27" si="28">IF(N24="","",IF(MONTH(N24+1)&lt;&gt;MONTH(N24),"",N24+1))</f>
        <v>45720</v>
      </c>
      <c r="P24" s="8">
        <f>IF(O24="","",IF(MONTH(O24+1)&lt;&gt;MONTH(O24),"",O24+1))</f>
        <v>45721</v>
      </c>
      <c r="Q24" s="8">
        <f t="shared" ref="Q24:Q27" si="29">IF(P24="","",IF(MONTH(P24+1)&lt;&gt;MONTH(P24),"",P24+1))</f>
        <v>45722</v>
      </c>
      <c r="R24" s="8">
        <f t="shared" ref="R24:R27" si="30">IF(Q24="","",IF(MONTH(Q24+1)&lt;&gt;MONTH(Q24),"",Q24+1))</f>
        <v>45723</v>
      </c>
      <c r="S24" s="7">
        <f t="shared" ref="S24:S27" si="31">IF(R24="","",IF(MONTH(R24+1)&lt;&gt;MONTH(R24),"",R24+1))</f>
        <v>45724</v>
      </c>
      <c r="T24" s="9"/>
      <c r="U24" s="10">
        <v>19</v>
      </c>
      <c r="V24" s="9" t="s">
        <v>55</v>
      </c>
      <c r="Y24" s="59"/>
    </row>
    <row r="25" spans="2:25" s="4" customFormat="1" ht="10.5" x14ac:dyDescent="0.2">
      <c r="B25" s="7">
        <f t="shared" ref="B25:B27" si="32">IF(H24="","",IF(MONTH(H24+1)&lt;&gt;MONTH(H24),"",H24+1))</f>
        <v>45550</v>
      </c>
      <c r="C25" s="8">
        <f t="shared" ref="C25:C27" si="33">IF(B25="","",IF(MONTH(B25+1)&lt;&gt;MONTH(B25),"",B25+1))</f>
        <v>45551</v>
      </c>
      <c r="D25" s="8">
        <f t="shared" si="24"/>
        <v>45552</v>
      </c>
      <c r="E25" s="8">
        <f t="shared" ref="E25:E27" si="34">IF(D25="","",IF(MONTH(D25+1)&lt;&gt;MONTH(D25),"",D25+1))</f>
        <v>45553</v>
      </c>
      <c r="F25" s="62">
        <f t="shared" si="25"/>
        <v>45554</v>
      </c>
      <c r="G25" s="46">
        <f t="shared" si="26"/>
        <v>45555</v>
      </c>
      <c r="H25" s="7">
        <f t="shared" si="27"/>
        <v>45556</v>
      </c>
      <c r="I25" s="9"/>
      <c r="J25" s="10">
        <v>20</v>
      </c>
      <c r="K25" s="9" t="s">
        <v>66</v>
      </c>
      <c r="L25" s="9"/>
      <c r="M25" s="7">
        <f t="shared" ref="M25:M27" si="35">IF(S24="","",IF(MONTH(S24+1)&lt;&gt;MONTH(S24),"",S24+1))</f>
        <v>45725</v>
      </c>
      <c r="N25" s="40">
        <f t="shared" ref="N25:N27" si="36">IF(M25="","",IF(MONTH(M25+1)&lt;&gt;MONTH(M25),"",M25+1))</f>
        <v>45726</v>
      </c>
      <c r="O25" s="40">
        <f t="shared" si="28"/>
        <v>45727</v>
      </c>
      <c r="P25" s="40">
        <f t="shared" ref="P25:P27" si="37">IF(O25="","",IF(MONTH(O25+1)&lt;&gt;MONTH(O25),"",O25+1))</f>
        <v>45728</v>
      </c>
      <c r="Q25" s="40">
        <f t="shared" si="29"/>
        <v>45729</v>
      </c>
      <c r="R25" s="40">
        <f t="shared" si="30"/>
        <v>45730</v>
      </c>
      <c r="S25" s="7">
        <f t="shared" si="31"/>
        <v>45731</v>
      </c>
      <c r="T25" s="9"/>
      <c r="U25" s="41">
        <v>26</v>
      </c>
      <c r="V25" s="4" t="s">
        <v>41</v>
      </c>
      <c r="Y25" s="59"/>
    </row>
    <row r="26" spans="2:25" s="4" customFormat="1" ht="10.5" x14ac:dyDescent="0.2">
      <c r="B26" s="7">
        <f t="shared" si="32"/>
        <v>45557</v>
      </c>
      <c r="C26" s="8">
        <f t="shared" si="33"/>
        <v>45558</v>
      </c>
      <c r="D26" s="8">
        <f t="shared" si="24"/>
        <v>45559</v>
      </c>
      <c r="E26" s="8">
        <f t="shared" si="34"/>
        <v>45560</v>
      </c>
      <c r="F26" s="8">
        <f t="shared" si="25"/>
        <v>45561</v>
      </c>
      <c r="G26" s="8">
        <f t="shared" si="26"/>
        <v>45562</v>
      </c>
      <c r="H26" s="7">
        <f t="shared" si="27"/>
        <v>45563</v>
      </c>
      <c r="I26" s="9"/>
      <c r="J26" s="10"/>
      <c r="K26" s="9"/>
      <c r="L26" s="9"/>
      <c r="M26" s="7">
        <f t="shared" si="35"/>
        <v>45732</v>
      </c>
      <c r="N26" s="8">
        <f t="shared" si="36"/>
        <v>45733</v>
      </c>
      <c r="O26" s="8">
        <f t="shared" si="28"/>
        <v>45734</v>
      </c>
      <c r="P26" s="8">
        <f t="shared" si="37"/>
        <v>45735</v>
      </c>
      <c r="Q26" s="8">
        <f t="shared" si="29"/>
        <v>45736</v>
      </c>
      <c r="R26" s="8">
        <f t="shared" si="30"/>
        <v>45737</v>
      </c>
      <c r="S26" s="7">
        <f t="shared" si="31"/>
        <v>45738</v>
      </c>
      <c r="T26" s="9"/>
      <c r="U26" s="10">
        <v>27</v>
      </c>
      <c r="V26" s="9" t="s">
        <v>65</v>
      </c>
      <c r="Y26" s="59"/>
    </row>
    <row r="27" spans="2:25" s="4" customFormat="1" ht="10.5" x14ac:dyDescent="0.2">
      <c r="B27" s="7">
        <f t="shared" si="32"/>
        <v>45564</v>
      </c>
      <c r="C27" s="8">
        <f t="shared" si="33"/>
        <v>45565</v>
      </c>
      <c r="D27" s="8" t="str">
        <f t="shared" si="24"/>
        <v/>
      </c>
      <c r="E27" s="8" t="str">
        <f t="shared" si="34"/>
        <v/>
      </c>
      <c r="F27" s="8" t="str">
        <f t="shared" si="25"/>
        <v/>
      </c>
      <c r="G27" s="8" t="str">
        <f t="shared" si="26"/>
        <v/>
      </c>
      <c r="H27" s="7" t="str">
        <f t="shared" si="27"/>
        <v/>
      </c>
      <c r="I27" s="9"/>
      <c r="J27" s="10"/>
      <c r="K27" s="9"/>
      <c r="L27" s="9"/>
      <c r="M27" s="7">
        <f t="shared" si="35"/>
        <v>45739</v>
      </c>
      <c r="N27" s="8">
        <f t="shared" si="36"/>
        <v>45740</v>
      </c>
      <c r="O27" s="8">
        <f t="shared" si="28"/>
        <v>45741</v>
      </c>
      <c r="P27" s="8">
        <f t="shared" si="37"/>
        <v>45742</v>
      </c>
      <c r="Q27" s="47">
        <f t="shared" si="29"/>
        <v>45743</v>
      </c>
      <c r="R27" s="8">
        <f t="shared" si="30"/>
        <v>45744</v>
      </c>
      <c r="S27" s="7">
        <f t="shared" si="31"/>
        <v>45745</v>
      </c>
      <c r="T27" s="9"/>
      <c r="Y27" s="59"/>
    </row>
    <row r="28" spans="2:25" s="4" customFormat="1" ht="4.5" customHeight="1" x14ac:dyDescent="0.2">
      <c r="B28" s="9"/>
      <c r="C28" s="9"/>
      <c r="D28" s="9"/>
      <c r="E28" s="9"/>
      <c r="F28" s="9"/>
      <c r="G28" s="9"/>
      <c r="H28" s="9"/>
      <c r="I28" s="9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Y28" s="14"/>
    </row>
    <row r="29" spans="2:25" s="5" customFormat="1" ht="13.5" customHeight="1" x14ac:dyDescent="0.3">
      <c r="B29" s="54">
        <f>DATE(year,10,1)</f>
        <v>45566</v>
      </c>
      <c r="C29" s="55"/>
      <c r="D29" s="55"/>
      <c r="E29" s="55"/>
      <c r="F29" s="55"/>
      <c r="G29" s="55"/>
      <c r="H29" s="55"/>
      <c r="I29" s="9"/>
      <c r="J29" s="56" t="s">
        <v>8</v>
      </c>
      <c r="K29" s="56"/>
      <c r="L29" s="9"/>
      <c r="M29" s="54">
        <f>DATE(year+1,4,1)</f>
        <v>45748</v>
      </c>
      <c r="N29" s="55"/>
      <c r="O29" s="55"/>
      <c r="P29" s="55"/>
      <c r="Q29" s="55"/>
      <c r="R29" s="55"/>
      <c r="S29" s="55"/>
      <c r="T29" s="9"/>
      <c r="U29" s="56" t="s">
        <v>14</v>
      </c>
      <c r="V29" s="56"/>
      <c r="Y29" s="14"/>
    </row>
    <row r="30" spans="2:25" s="4" customFormat="1" ht="10.5" x14ac:dyDescent="0.2">
      <c r="B30" s="11" t="str">
        <f>CHOOSE(1+MOD(startday+1-2,7),"Su","M","Tu","W","Th","F","Sa")</f>
        <v>Su</v>
      </c>
      <c r="C30" s="12" t="str">
        <f>CHOOSE(1+MOD(startday+2-2,7),"Su","M","Tu","W","Th","F","Sa")</f>
        <v>M</v>
      </c>
      <c r="D30" s="12" t="str">
        <f>CHOOSE(1+MOD(startday+3-2,7),"Su","M","Tu","W","Th","F","Sa")</f>
        <v>Tu</v>
      </c>
      <c r="E30" s="12" t="str">
        <f>CHOOSE(1+MOD(startday+4-2,7),"Su","M","Tu","W","Th","F","Sa")</f>
        <v>W</v>
      </c>
      <c r="F30" s="12" t="str">
        <f>CHOOSE(1+MOD(startday+5-2,7),"Su","M","Tu","W","Th","F","Sa")</f>
        <v>Th</v>
      </c>
      <c r="G30" s="12" t="str">
        <f>CHOOSE(1+MOD(startday+6-2,7),"Su","M","Tu","W","Th","F","Sa")</f>
        <v>F</v>
      </c>
      <c r="H30" s="11" t="str">
        <f>CHOOSE(1+MOD(startday+7-2,7),"Su","M","Tu","W","Th","F","Sa")</f>
        <v>Sa</v>
      </c>
      <c r="I30" s="9"/>
      <c r="J30" s="38"/>
      <c r="K30" s="39"/>
      <c r="L30" s="9"/>
      <c r="M30" s="11" t="str">
        <f>CHOOSE(1+MOD(startday+1-2,7),"Su","M","Tu","W","Th","F","Sa")</f>
        <v>Su</v>
      </c>
      <c r="N30" s="12" t="str">
        <f>CHOOSE(1+MOD(startday+2-2,7),"Su","M","Tu","W","Th","F","Sa")</f>
        <v>M</v>
      </c>
      <c r="O30" s="12" t="str">
        <f>CHOOSE(1+MOD(startday+3-2,7),"Su","M","Tu","W","Th","F","Sa")</f>
        <v>Tu</v>
      </c>
      <c r="P30" s="12" t="str">
        <f>CHOOSE(1+MOD(startday+4-2,7),"Su","M","Tu","W","Th","F","Sa")</f>
        <v>W</v>
      </c>
      <c r="Q30" s="12" t="str">
        <f>CHOOSE(1+MOD(startday+5-2,7),"Su","M","Tu","W","Th","F","Sa")</f>
        <v>Th</v>
      </c>
      <c r="R30" s="12" t="str">
        <f>CHOOSE(1+MOD(startday+6-2,7),"Su","M","Tu","W","Th","F","Sa")</f>
        <v>F</v>
      </c>
      <c r="S30" s="11" t="str">
        <f>CHOOSE(1+MOD(startday+7-2,7),"Su","M","Tu","W","Th","F","Sa")</f>
        <v>Sa</v>
      </c>
      <c r="T30" s="9"/>
      <c r="U30" s="38"/>
      <c r="V30" s="39"/>
      <c r="Y30" s="14"/>
    </row>
    <row r="31" spans="2:25" s="4" customFormat="1" ht="10.5" x14ac:dyDescent="0.2">
      <c r="B31" s="7" t="str">
        <f>IF(WEEKDAY(B29,1)=startday,B29,"")</f>
        <v/>
      </c>
      <c r="C31" s="8" t="str">
        <f>IF(B31="",IF(WEEKDAY(B29,1)=MOD(startday,7)+1,B29,""),B31+1)</f>
        <v/>
      </c>
      <c r="D31" s="8">
        <f>IF(C31="",IF(WEEKDAY(B29,1)=MOD(startday+1,7)+1,B29,""),C31+1)</f>
        <v>45566</v>
      </c>
      <c r="E31" s="8">
        <f>IF(D31="",IF(WEEKDAY(B29,1)=MOD(startday+2,7)+1,B29,""),D31+1)</f>
        <v>45567</v>
      </c>
      <c r="F31" s="8">
        <f>IF(E31="",IF(WEEKDAY(B29,1)=MOD(startday+3,7)+1,B29,""),E31+1)</f>
        <v>45568</v>
      </c>
      <c r="G31" s="8">
        <f>IF(F31="",IF(WEEKDAY(B29,1)=MOD(startday+4,7)+1,B29,""),F31+1)</f>
        <v>45569</v>
      </c>
      <c r="H31" s="7">
        <f>IF(G31="",IF(WEEKDAY(B29,1)=MOD(startday+5,7)+1,B29,""),G31+1)</f>
        <v>45570</v>
      </c>
      <c r="I31" s="9"/>
      <c r="L31" s="9"/>
      <c r="M31" s="7" t="str">
        <f>IF(WEEKDAY(M29,1)=startday,M29,"")</f>
        <v/>
      </c>
      <c r="N31" s="8">
        <v>31</v>
      </c>
      <c r="O31" s="8">
        <f>IF(N31="",IF(WEEKDAY(M29,1)=MOD(startday+1,7)+1,M29,""),N31+1)</f>
        <v>32</v>
      </c>
      <c r="P31" s="8">
        <f>IF(O31="",IF(WEEKDAY(M29,1)=MOD(startday+2,7)+1,M29,""),O31+1)</f>
        <v>33</v>
      </c>
      <c r="Q31" s="8">
        <f>IF(P31="",IF(WEEKDAY(M29,1)=MOD(startday+3,7)+1,M29,""),P31+1)</f>
        <v>34</v>
      </c>
      <c r="R31" s="8">
        <f>IF(Q31="",IF(WEEKDAY(M29,1)=MOD(startday+4,7)+1,M29,""),Q31+1)</f>
        <v>35</v>
      </c>
      <c r="S31" s="7">
        <f>IF(R31="",IF(WEEKDAY(M29,1)=MOD(startday+5,7)+1,M29,""),R31+1)</f>
        <v>36</v>
      </c>
      <c r="T31" s="9"/>
      <c r="U31" s="38"/>
      <c r="V31" s="39"/>
      <c r="Y31" s="59" t="s">
        <v>18</v>
      </c>
    </row>
    <row r="32" spans="2:25" s="4" customFormat="1" ht="10.5" x14ac:dyDescent="0.2">
      <c r="B32" s="7">
        <f>IF(H31="","",IF(MONTH(H31+1)&lt;&gt;MONTH(H31),"",H31+1))</f>
        <v>45571</v>
      </c>
      <c r="C32" s="8">
        <f>IF(B32="","",IF(MONTH(B32+1)&lt;&gt;MONTH(B32),"",B32+1))</f>
        <v>45572</v>
      </c>
      <c r="D32" s="8">
        <f t="shared" ref="D32:D35" si="38">IF(C32="","",IF(MONTH(C32+1)&lt;&gt;MONTH(C32),"",C32+1))</f>
        <v>45573</v>
      </c>
      <c r="E32" s="8">
        <f>IF(D32="","",IF(MONTH(D32+1)&lt;&gt;MONTH(D32),"",D32+1))</f>
        <v>45574</v>
      </c>
      <c r="F32" s="8">
        <f t="shared" ref="F32:F35" si="39">IF(E32="","",IF(MONTH(E32+1)&lt;&gt;MONTH(E32),"",E32+1))</f>
        <v>45575</v>
      </c>
      <c r="G32" s="8">
        <f t="shared" ref="G32:G35" si="40">IF(F32="","",IF(MONTH(F32+1)&lt;&gt;MONTH(F32),"",F32+1))</f>
        <v>45576</v>
      </c>
      <c r="H32" s="7">
        <f t="shared" ref="H32:H35" si="41">IF(G32="","",IF(MONTH(G32+1)&lt;&gt;MONTH(G32),"",G32+1))</f>
        <v>45577</v>
      </c>
      <c r="I32" s="9"/>
      <c r="J32" s="10">
        <v>18</v>
      </c>
      <c r="K32" s="9" t="s">
        <v>55</v>
      </c>
      <c r="L32" s="9"/>
      <c r="M32" s="48">
        <f>IF(S31="","",IF(MONTH(S31+1)&lt;&gt;MONTH(S31),"",S31+1))</f>
        <v>37</v>
      </c>
      <c r="N32" s="8">
        <f>IF(M32="","",IF(MONTH(M32+1)&lt;&gt;MONTH(M32),"",M32+1))</f>
        <v>38</v>
      </c>
      <c r="O32" s="8">
        <f t="shared" ref="O32:O35" si="42">IF(N32="","",IF(MONTH(N32+1)&lt;&gt;MONTH(N32),"",N32+1))</f>
        <v>39</v>
      </c>
      <c r="P32" s="8">
        <f>IF(O32="","",IF(MONTH(O32+1)&lt;&gt;MONTH(O32),"",O32+1))</f>
        <v>40</v>
      </c>
      <c r="Q32" s="8">
        <f t="shared" ref="Q32:Q35" si="43">IF(P32="","",IF(MONTH(P32+1)&lt;&gt;MONTH(P32),"",P32+1))</f>
        <v>41</v>
      </c>
      <c r="R32" s="8">
        <f t="shared" ref="R32:R35" si="44">IF(Q32="","",IF(MONTH(Q32+1)&lt;&gt;MONTH(Q32),"",Q32+1))</f>
        <v>42</v>
      </c>
      <c r="S32" s="7">
        <f t="shared" ref="S32:S35" si="45">IF(R32="","",IF(MONTH(R32+1)&lt;&gt;MONTH(R32),"",R32+1))</f>
        <v>43</v>
      </c>
      <c r="T32" s="9"/>
      <c r="U32" s="10">
        <v>18</v>
      </c>
      <c r="V32" s="9" t="s">
        <v>44</v>
      </c>
      <c r="Y32" s="59"/>
    </row>
    <row r="33" spans="2:25" s="4" customFormat="1" ht="10.5" x14ac:dyDescent="0.2">
      <c r="B33" s="7">
        <f t="shared" ref="B33:B35" si="46">IF(H32="","",IF(MONTH(H32+1)&lt;&gt;MONTH(H32),"",H32+1))</f>
        <v>45578</v>
      </c>
      <c r="C33" s="8">
        <f t="shared" ref="C33:C35" si="47">IF(B33="","",IF(MONTH(B33+1)&lt;&gt;MONTH(B33),"",B33+1))</f>
        <v>45579</v>
      </c>
      <c r="D33" s="8">
        <f t="shared" si="38"/>
        <v>45580</v>
      </c>
      <c r="E33" s="8">
        <f t="shared" ref="E33:E35" si="48">IF(D33="","",IF(MONTH(D33+1)&lt;&gt;MONTH(D33),"",D33+1))</f>
        <v>45581</v>
      </c>
      <c r="F33" s="8">
        <f t="shared" si="39"/>
        <v>45582</v>
      </c>
      <c r="G33" s="8">
        <f t="shared" si="40"/>
        <v>45583</v>
      </c>
      <c r="H33" s="7">
        <f t="shared" si="41"/>
        <v>45584</v>
      </c>
      <c r="I33" s="9"/>
      <c r="J33" s="41">
        <v>24</v>
      </c>
      <c r="K33" s="4" t="s">
        <v>65</v>
      </c>
      <c r="L33" s="9"/>
      <c r="M33" s="48">
        <f t="shared" ref="M33:M35" si="49">IF(S32="","",IF(MONTH(S32+1)&lt;&gt;MONTH(S32),"",S32+1))</f>
        <v>44</v>
      </c>
      <c r="N33" s="8">
        <f t="shared" ref="N33:N35" si="50">IF(M33="","",IF(MONTH(M33+1)&lt;&gt;MONTH(M33),"",M33+1))</f>
        <v>45</v>
      </c>
      <c r="O33" s="8">
        <f t="shared" si="42"/>
        <v>46</v>
      </c>
      <c r="P33" s="8">
        <f t="shared" ref="P33:P35" si="51">IF(O33="","",IF(MONTH(O33+1)&lt;&gt;MONTH(O33),"",O33+1))</f>
        <v>47</v>
      </c>
      <c r="Q33" s="8">
        <f t="shared" si="43"/>
        <v>48</v>
      </c>
      <c r="R33" s="43">
        <f t="shared" si="44"/>
        <v>49</v>
      </c>
      <c r="S33" s="7">
        <f t="shared" si="45"/>
        <v>50</v>
      </c>
      <c r="T33" s="9"/>
      <c r="U33" s="10">
        <v>17</v>
      </c>
      <c r="V33" s="9" t="s">
        <v>54</v>
      </c>
      <c r="Y33" s="59"/>
    </row>
    <row r="34" spans="2:25" s="4" customFormat="1" ht="10.5" x14ac:dyDescent="0.2">
      <c r="B34" s="7">
        <f t="shared" si="46"/>
        <v>45585</v>
      </c>
      <c r="C34" s="8">
        <f t="shared" si="47"/>
        <v>45586</v>
      </c>
      <c r="D34" s="8">
        <f t="shared" si="38"/>
        <v>45587</v>
      </c>
      <c r="E34" s="8">
        <f t="shared" si="48"/>
        <v>45588</v>
      </c>
      <c r="F34" s="46">
        <f t="shared" si="39"/>
        <v>45589</v>
      </c>
      <c r="G34" s="61">
        <f t="shared" si="40"/>
        <v>45590</v>
      </c>
      <c r="H34" s="7">
        <f t="shared" si="41"/>
        <v>45591</v>
      </c>
      <c r="I34" s="9"/>
      <c r="J34" s="41">
        <v>25</v>
      </c>
      <c r="K34" s="4" t="s">
        <v>41</v>
      </c>
      <c r="L34" s="9"/>
      <c r="M34" s="48">
        <f t="shared" si="49"/>
        <v>51</v>
      </c>
      <c r="N34" s="46">
        <f t="shared" si="50"/>
        <v>52</v>
      </c>
      <c r="O34" s="8">
        <f t="shared" si="42"/>
        <v>53</v>
      </c>
      <c r="P34" s="8">
        <f t="shared" si="51"/>
        <v>54</v>
      </c>
      <c r="Q34" s="8">
        <f t="shared" si="43"/>
        <v>55</v>
      </c>
      <c r="R34" s="8">
        <f t="shared" si="44"/>
        <v>56</v>
      </c>
      <c r="S34" s="7">
        <f t="shared" si="45"/>
        <v>57</v>
      </c>
      <c r="T34" s="9"/>
      <c r="U34" s="10">
        <v>21</v>
      </c>
      <c r="V34" s="9" t="s">
        <v>67</v>
      </c>
      <c r="Y34" s="59"/>
    </row>
    <row r="35" spans="2:25" s="4" customFormat="1" ht="10.5" x14ac:dyDescent="0.2">
      <c r="B35" s="7">
        <f t="shared" si="46"/>
        <v>45592</v>
      </c>
      <c r="C35" s="8">
        <f t="shared" si="47"/>
        <v>45593</v>
      </c>
      <c r="D35" s="8">
        <f t="shared" si="38"/>
        <v>45594</v>
      </c>
      <c r="E35" s="8">
        <f t="shared" si="48"/>
        <v>45595</v>
      </c>
      <c r="F35" s="8">
        <f t="shared" si="39"/>
        <v>45596</v>
      </c>
      <c r="G35" s="8" t="str">
        <f t="shared" si="40"/>
        <v/>
      </c>
      <c r="H35" s="7" t="str">
        <f t="shared" si="41"/>
        <v/>
      </c>
      <c r="I35" s="9"/>
      <c r="J35" s="38"/>
      <c r="K35" s="39"/>
      <c r="L35" s="9"/>
      <c r="M35" s="48">
        <f t="shared" si="49"/>
        <v>58</v>
      </c>
      <c r="N35" s="8">
        <f t="shared" si="50"/>
        <v>59</v>
      </c>
      <c r="O35" s="8">
        <f t="shared" si="42"/>
        <v>60</v>
      </c>
      <c r="P35" s="8" t="str">
        <f t="shared" si="51"/>
        <v/>
      </c>
      <c r="Q35" s="8" t="str">
        <f t="shared" si="43"/>
        <v/>
      </c>
      <c r="R35" s="8" t="str">
        <f t="shared" si="44"/>
        <v/>
      </c>
      <c r="S35" s="7" t="str">
        <f t="shared" si="45"/>
        <v/>
      </c>
      <c r="T35" s="9"/>
      <c r="Y35" s="59"/>
    </row>
    <row r="36" spans="2:25" s="4" customFormat="1" ht="4.5" customHeight="1" x14ac:dyDescent="0.2">
      <c r="B36" s="9"/>
      <c r="C36" s="9"/>
      <c r="D36" s="9"/>
      <c r="E36" s="9"/>
      <c r="F36" s="9"/>
      <c r="G36" s="9"/>
      <c r="H36" s="9"/>
      <c r="I36" s="9"/>
      <c r="J36" s="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Y36" s="14"/>
    </row>
    <row r="37" spans="2:25" s="5" customFormat="1" ht="11.5" x14ac:dyDescent="0.3">
      <c r="B37" s="54">
        <f>DATE(year,11,1)</f>
        <v>45597</v>
      </c>
      <c r="C37" s="55"/>
      <c r="D37" s="55"/>
      <c r="E37" s="55"/>
      <c r="F37" s="55"/>
      <c r="G37" s="55"/>
      <c r="H37" s="55"/>
      <c r="I37" s="9"/>
      <c r="J37" s="56" t="s">
        <v>9</v>
      </c>
      <c r="K37" s="56"/>
      <c r="L37" s="9"/>
      <c r="M37" s="54">
        <f>DATE(year+1,5,1)</f>
        <v>45778</v>
      </c>
      <c r="N37" s="55"/>
      <c r="O37" s="55"/>
      <c r="P37" s="55"/>
      <c r="Q37" s="55"/>
      <c r="R37" s="55"/>
      <c r="S37" s="55"/>
      <c r="T37" s="9"/>
      <c r="U37" s="56" t="s">
        <v>15</v>
      </c>
      <c r="V37" s="56"/>
      <c r="Y37" s="59" t="s">
        <v>19</v>
      </c>
    </row>
    <row r="38" spans="2:25" s="4" customFormat="1" ht="10.5" x14ac:dyDescent="0.2">
      <c r="B38" s="11" t="str">
        <f>CHOOSE(1+MOD(startday+1-2,7),"Su","M","Tu","W","Th","F","Sa")</f>
        <v>Su</v>
      </c>
      <c r="C38" s="12" t="str">
        <f>CHOOSE(1+MOD(startday+2-2,7),"Su","M","Tu","W","Th","F","Sa")</f>
        <v>M</v>
      </c>
      <c r="D38" s="12" t="str">
        <f>CHOOSE(1+MOD(startday+3-2,7),"Su","M","Tu","W","Th","F","Sa")</f>
        <v>Tu</v>
      </c>
      <c r="E38" s="12" t="str">
        <f>CHOOSE(1+MOD(startday+4-2,7),"Su","M","Tu","W","Th","F","Sa")</f>
        <v>W</v>
      </c>
      <c r="F38" s="12" t="str">
        <f>CHOOSE(1+MOD(startday+5-2,7),"Su","M","Tu","W","Th","F","Sa")</f>
        <v>Th</v>
      </c>
      <c r="G38" s="12" t="str">
        <f>CHOOSE(1+MOD(startday+6-2,7),"Su","M","Tu","W","Th","F","Sa")</f>
        <v>F</v>
      </c>
      <c r="H38" s="11" t="str">
        <f>CHOOSE(1+MOD(startday+7-2,7),"Su","M","Tu","W","Th","F","Sa")</f>
        <v>Sa</v>
      </c>
      <c r="I38" s="9"/>
      <c r="J38" s="38"/>
      <c r="K38" s="39"/>
      <c r="L38" s="9"/>
      <c r="M38" s="11" t="str">
        <f>CHOOSE(1+MOD(startday+1-2,7),"Su","M","Tu","W","Th","F","Sa")</f>
        <v>Su</v>
      </c>
      <c r="N38" s="12" t="str">
        <f>CHOOSE(1+MOD(startday+2-2,7),"Su","M","Tu","W","Th","F","Sa")</f>
        <v>M</v>
      </c>
      <c r="O38" s="12" t="str">
        <f>CHOOSE(1+MOD(startday+3-2,7),"Su","M","Tu","W","Th","F","Sa")</f>
        <v>Tu</v>
      </c>
      <c r="P38" s="12" t="str">
        <f>CHOOSE(1+MOD(startday+4-2,7),"Su","M","Tu","W","Th","F","Sa")</f>
        <v>W</v>
      </c>
      <c r="Q38" s="12" t="str">
        <f>CHOOSE(1+MOD(startday+5-2,7),"Su","M","Tu","W","Th","F","Sa")</f>
        <v>Th</v>
      </c>
      <c r="R38" s="12" t="str">
        <f>CHOOSE(1+MOD(startday+6-2,7),"Su","M","Tu","W","Th","F","Sa")</f>
        <v>F</v>
      </c>
      <c r="S38" s="11" t="str">
        <f>CHOOSE(1+MOD(startday+7-2,7),"Su","M","Tu","W","Th","F","Sa")</f>
        <v>Sa</v>
      </c>
      <c r="T38" s="9"/>
      <c r="Y38" s="59"/>
    </row>
    <row r="39" spans="2:25" s="4" customFormat="1" ht="10.5" x14ac:dyDescent="0.2">
      <c r="B39" s="7" t="str">
        <f>IF(WEEKDAY(B37,1)=startday,B37,"")</f>
        <v/>
      </c>
      <c r="C39" s="8" t="str">
        <f>IF(B39="",IF(WEEKDAY(B37,1)=MOD(startday,7)+1,B37,""),B39+1)</f>
        <v/>
      </c>
      <c r="D39" s="8" t="str">
        <f>IF(C39="",IF(WEEKDAY(B37,1)=MOD(startday+1,7)+1,B37,""),C39+1)</f>
        <v/>
      </c>
      <c r="E39" s="8" t="str">
        <f>IF(D39="",IF(WEEKDAY(B37,1)=MOD(startday+2,7)+1,B37,""),D39+1)</f>
        <v/>
      </c>
      <c r="F39" s="8" t="str">
        <f>IF(E39="",IF(WEEKDAY(B37,1)=MOD(startday+3,7)+1,B37,""),E39+1)</f>
        <v/>
      </c>
      <c r="G39" s="8">
        <f>IF(F39="",IF(WEEKDAY(B37,1)=MOD(startday+4,7)+1,B37,""),F39+1)</f>
        <v>45597</v>
      </c>
      <c r="H39" s="7">
        <f>IF(G39="",IF(WEEKDAY(B37,1)=MOD(startday+5,7)+1,B37,""),G39+1)</f>
        <v>45598</v>
      </c>
      <c r="I39" s="9"/>
      <c r="J39" s="38">
        <f>DATE(YEAR(B37),11,11)</f>
        <v>45607</v>
      </c>
      <c r="K39" s="39" t="s">
        <v>42</v>
      </c>
      <c r="L39" s="9"/>
      <c r="M39" s="7" t="str">
        <f>IF(WEEKDAY(M37,1)=startday,M37,"")</f>
        <v/>
      </c>
      <c r="N39" s="8" t="str">
        <f>IF(M39="",IF(WEEKDAY(M37,1)=MOD(startday,7)+1,M37,""),M39+1)</f>
        <v/>
      </c>
      <c r="O39" s="8" t="str">
        <f>IF(N39="",IF(WEEKDAY(M37,1)=MOD(startday+1,7)+1,M37,""),N39+1)</f>
        <v/>
      </c>
      <c r="P39" s="8" t="str">
        <f>IF(O39="",IF(WEEKDAY(M37,1)=MOD(startday+2,7)+1,M37,""),O39+1)</f>
        <v/>
      </c>
      <c r="Q39" s="8">
        <f>IF(P39="",IF(WEEKDAY(M37,1)=MOD(startday+3,7)+1,M37,""),P39+1)</f>
        <v>45778</v>
      </c>
      <c r="R39" s="8">
        <f>IF(Q39="",IF(WEEKDAY(M37,1)=MOD(startday+4,7)+1,M37,""),Q39+1)</f>
        <v>45779</v>
      </c>
      <c r="S39" s="7">
        <f>IF(R39="",IF(WEEKDAY(M37,1)=MOD(startday+5,7)+1,M37,""),R39+1)</f>
        <v>45780</v>
      </c>
      <c r="T39" s="9"/>
      <c r="U39" s="10">
        <v>22</v>
      </c>
      <c r="V39" s="9" t="s">
        <v>35</v>
      </c>
      <c r="Y39" s="59"/>
    </row>
    <row r="40" spans="2:25" s="4" customFormat="1" ht="10.5" x14ac:dyDescent="0.2">
      <c r="B40" s="7">
        <f>IF(H39="","",IF(MONTH(H39+1)&lt;&gt;MONTH(H39),"",H39+1))</f>
        <v>45599</v>
      </c>
      <c r="C40" s="8">
        <f>IF(B40="","",IF(MONTH(B40+1)&lt;&gt;MONTH(B40),"",B40+1))</f>
        <v>45600</v>
      </c>
      <c r="D40" s="8">
        <f t="shared" ref="D40:D43" si="52">IF(C40="","",IF(MONTH(C40+1)&lt;&gt;MONTH(C40),"",C40+1))</f>
        <v>45601</v>
      </c>
      <c r="E40" s="8">
        <f>IF(D40="","",IF(MONTH(D40+1)&lt;&gt;MONTH(D40),"",D40+1))</f>
        <v>45602</v>
      </c>
      <c r="F40" s="8">
        <f t="shared" ref="F40:F43" si="53">IF(E40="","",IF(MONTH(E40+1)&lt;&gt;MONTH(E40),"",E40+1))</f>
        <v>45603</v>
      </c>
      <c r="G40" s="8">
        <f t="shared" ref="G40:G43" si="54">IF(F40="","",IF(MONTH(F40+1)&lt;&gt;MONTH(F40),"",F40+1))</f>
        <v>45604</v>
      </c>
      <c r="H40" s="7">
        <f t="shared" ref="H40:H43" si="55">IF(G40="","",IF(MONTH(G40+1)&lt;&gt;MONTH(G40),"",G40+1))</f>
        <v>45605</v>
      </c>
      <c r="I40" s="9"/>
      <c r="J40" s="10">
        <v>15</v>
      </c>
      <c r="K40" s="9" t="s">
        <v>54</v>
      </c>
      <c r="L40" s="9"/>
      <c r="M40" s="7">
        <f>IF(S39="","",IF(MONTH(S39+1)&lt;&gt;MONTH(S39),"",S39+1))</f>
        <v>45781</v>
      </c>
      <c r="N40" s="8">
        <f>IF(M40="","",IF(MONTH(M40+1)&lt;&gt;MONTH(M40),"",M40+1))</f>
        <v>45782</v>
      </c>
      <c r="O40" s="8">
        <f t="shared" ref="O40:O43" si="56">IF(N40="","",IF(MONTH(N40+1)&lt;&gt;MONTH(N40),"",N40+1))</f>
        <v>45783</v>
      </c>
      <c r="P40" s="8">
        <f>IF(O40="","",IF(MONTH(O40+1)&lt;&gt;MONTH(O40),"",O40+1))</f>
        <v>45784</v>
      </c>
      <c r="Q40" s="8">
        <f t="shared" ref="Q40:Q43" si="57">IF(P40="","",IF(MONTH(P40+1)&lt;&gt;MONTH(P40),"",P40+1))</f>
        <v>45785</v>
      </c>
      <c r="R40" s="8">
        <f t="shared" ref="R40:R43" si="58">IF(Q40="","",IF(MONTH(Q40+1)&lt;&gt;MONTH(Q40),"",Q40+1))</f>
        <v>45786</v>
      </c>
      <c r="S40" s="7">
        <f t="shared" ref="S40:S43" si="59">IF(R40="","",IF(MONTH(R40+1)&lt;&gt;MONTH(R40),"",R40+1))</f>
        <v>45787</v>
      </c>
      <c r="T40" s="9"/>
      <c r="U40" s="10">
        <v>23</v>
      </c>
      <c r="V40" s="9" t="s">
        <v>53</v>
      </c>
      <c r="Y40" s="59"/>
    </row>
    <row r="41" spans="2:25" s="4" customFormat="1" ht="10.5" x14ac:dyDescent="0.2">
      <c r="B41" s="7">
        <f t="shared" ref="B41:B43" si="60">IF(H40="","",IF(MONTH(H40+1)&lt;&gt;MONTH(H40),"",H40+1))</f>
        <v>45606</v>
      </c>
      <c r="C41" s="43">
        <f t="shared" ref="C41:C43" si="61">IF(B41="","",IF(MONTH(B41+1)&lt;&gt;MONTH(B41),"",B41+1))</f>
        <v>45607</v>
      </c>
      <c r="D41" s="8">
        <f t="shared" si="52"/>
        <v>45608</v>
      </c>
      <c r="E41" s="8">
        <f t="shared" ref="E41:E43" si="62">IF(D41="","",IF(MONTH(D41+1)&lt;&gt;MONTH(D41),"",D41+1))</f>
        <v>45609</v>
      </c>
      <c r="F41" s="8">
        <f t="shared" si="53"/>
        <v>45610</v>
      </c>
      <c r="G41" s="8">
        <f t="shared" si="54"/>
        <v>45611</v>
      </c>
      <c r="H41" s="7">
        <f t="shared" si="55"/>
        <v>45612</v>
      </c>
      <c r="I41" s="9"/>
      <c r="J41" s="4" t="s">
        <v>37</v>
      </c>
      <c r="K41" s="4" t="s">
        <v>38</v>
      </c>
      <c r="L41" s="9"/>
      <c r="M41" s="7">
        <f t="shared" ref="M41:M43" si="63">IF(S40="","",IF(MONTH(S40+1)&lt;&gt;MONTH(S40),"",S40+1))</f>
        <v>45788</v>
      </c>
      <c r="N41" s="8">
        <f t="shared" ref="N41:N43" si="64">IF(M41="","",IF(MONTH(M41+1)&lt;&gt;MONTH(M41),"",M41+1))</f>
        <v>45789</v>
      </c>
      <c r="O41" s="8">
        <f t="shared" si="56"/>
        <v>45790</v>
      </c>
      <c r="P41" s="8">
        <f t="shared" ref="P41:P43" si="65">IF(O41="","",IF(MONTH(O41+1)&lt;&gt;MONTH(O41),"",O41+1))</f>
        <v>45791</v>
      </c>
      <c r="Q41" s="8">
        <f t="shared" si="57"/>
        <v>45792</v>
      </c>
      <c r="R41" s="8">
        <f t="shared" si="58"/>
        <v>45793</v>
      </c>
      <c r="S41" s="7">
        <f t="shared" si="59"/>
        <v>45794</v>
      </c>
      <c r="T41" s="9"/>
      <c r="U41" s="38">
        <f>(DATE(YEAR(M37),6,1)+(0-1)*7)+IF(2&lt;WEEKDAY(DATE(YEAR(M37),6,1)),2+7-WEEKDAY(DATE(YEAR(M37),6,1)),2-WEEKDAY(DATE(YEAR(M37),6,1)))</f>
        <v>45803</v>
      </c>
      <c r="V41" s="39" t="s">
        <v>57</v>
      </c>
      <c r="Y41" s="59"/>
    </row>
    <row r="42" spans="2:25" s="4" customFormat="1" ht="10.5" x14ac:dyDescent="0.2">
      <c r="B42" s="7">
        <f t="shared" si="60"/>
        <v>45613</v>
      </c>
      <c r="C42" s="8">
        <f t="shared" si="61"/>
        <v>45614</v>
      </c>
      <c r="D42" s="8">
        <f t="shared" si="52"/>
        <v>45615</v>
      </c>
      <c r="E42" s="8">
        <f t="shared" si="62"/>
        <v>45616</v>
      </c>
      <c r="F42" s="8">
        <f t="shared" si="53"/>
        <v>45617</v>
      </c>
      <c r="G42" s="8">
        <f t="shared" si="54"/>
        <v>45618</v>
      </c>
      <c r="H42" s="7">
        <f t="shared" si="55"/>
        <v>45619</v>
      </c>
      <c r="I42" s="9"/>
      <c r="J42" s="38">
        <f>(DATE(YEAR(B37),11,1)+(4-1)*7)+IF(5&lt;WEEKDAY(DATE(YEAR(B37),11,1)),5+7-WEEKDAY(DATE(YEAR(B37),11,1)),5-WEEKDAY(DATE(YEAR(B37),11,1)))</f>
        <v>45624</v>
      </c>
      <c r="K42" s="39" t="s">
        <v>1</v>
      </c>
      <c r="L42" s="9"/>
      <c r="M42" s="7">
        <f t="shared" si="63"/>
        <v>45795</v>
      </c>
      <c r="N42" s="8">
        <f t="shared" si="64"/>
        <v>45796</v>
      </c>
      <c r="O42" s="8">
        <f t="shared" si="56"/>
        <v>45797</v>
      </c>
      <c r="P42" s="8">
        <f t="shared" si="65"/>
        <v>45798</v>
      </c>
      <c r="Q42" s="8">
        <f t="shared" si="57"/>
        <v>45799</v>
      </c>
      <c r="R42" s="46">
        <f t="shared" si="58"/>
        <v>45800</v>
      </c>
      <c r="S42" s="7">
        <f t="shared" si="59"/>
        <v>45801</v>
      </c>
      <c r="T42" s="9"/>
      <c r="U42" s="4" t="s">
        <v>50</v>
      </c>
      <c r="V42" s="4" t="s">
        <v>51</v>
      </c>
      <c r="Y42" s="14"/>
    </row>
    <row r="43" spans="2:25" s="4" customFormat="1" ht="10.5" x14ac:dyDescent="0.2">
      <c r="B43" s="7">
        <f t="shared" si="60"/>
        <v>45620</v>
      </c>
      <c r="C43" s="40">
        <f t="shared" si="61"/>
        <v>45621</v>
      </c>
      <c r="D43" s="40">
        <f t="shared" si="52"/>
        <v>45622</v>
      </c>
      <c r="E43" s="40">
        <f t="shared" si="62"/>
        <v>45623</v>
      </c>
      <c r="F43" s="43">
        <f t="shared" si="53"/>
        <v>45624</v>
      </c>
      <c r="G43" s="40">
        <f t="shared" si="54"/>
        <v>45625</v>
      </c>
      <c r="H43" s="7">
        <f t="shared" si="55"/>
        <v>45626</v>
      </c>
      <c r="I43" s="9"/>
      <c r="L43" s="9"/>
      <c r="M43" s="7">
        <f t="shared" si="63"/>
        <v>45802</v>
      </c>
      <c r="N43" s="43">
        <f t="shared" si="64"/>
        <v>45803</v>
      </c>
      <c r="O43" s="46">
        <f t="shared" si="56"/>
        <v>45804</v>
      </c>
      <c r="P43" s="46">
        <f t="shared" si="65"/>
        <v>45805</v>
      </c>
      <c r="Q43" s="46">
        <f t="shared" si="57"/>
        <v>45806</v>
      </c>
      <c r="R43" s="46">
        <f t="shared" si="58"/>
        <v>45807</v>
      </c>
      <c r="S43" s="7">
        <f t="shared" si="59"/>
        <v>45808</v>
      </c>
      <c r="T43" s="9"/>
      <c r="Y43" s="14"/>
    </row>
    <row r="44" spans="2:25" s="4" customFormat="1" ht="4.5" customHeight="1" x14ac:dyDescent="0.2">
      <c r="B44" s="9"/>
      <c r="C44" s="9"/>
      <c r="D44" s="9"/>
      <c r="E44" s="9"/>
      <c r="F44" s="9"/>
      <c r="G44" s="9"/>
      <c r="H44" s="9"/>
      <c r="I44" s="9"/>
      <c r="J44" s="1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Y44" s="14"/>
    </row>
    <row r="45" spans="2:25" s="5" customFormat="1" ht="11.5" x14ac:dyDescent="0.3">
      <c r="B45" s="54">
        <f>DATE(year,12,1)</f>
        <v>45627</v>
      </c>
      <c r="C45" s="55"/>
      <c r="D45" s="55"/>
      <c r="E45" s="55"/>
      <c r="F45" s="55"/>
      <c r="G45" s="55"/>
      <c r="H45" s="55"/>
      <c r="I45" s="9"/>
      <c r="J45" s="56" t="s">
        <v>10</v>
      </c>
      <c r="K45" s="56"/>
      <c r="L45" s="9"/>
      <c r="M45" s="54">
        <f>DATE(year+1,6,1)</f>
        <v>45809</v>
      </c>
      <c r="N45" s="55"/>
      <c r="O45" s="55"/>
      <c r="P45" s="55"/>
      <c r="Q45" s="55"/>
      <c r="R45" s="55"/>
      <c r="S45" s="55"/>
      <c r="T45" s="9"/>
      <c r="U45" s="56" t="s">
        <v>16</v>
      </c>
      <c r="V45" s="56"/>
      <c r="Y45" s="59" t="s">
        <v>20</v>
      </c>
    </row>
    <row r="46" spans="2:25" s="4" customFormat="1" ht="10.5" x14ac:dyDescent="0.2">
      <c r="B46" s="11" t="str">
        <f>CHOOSE(1+MOD(startday+1-2,7),"Su","M","Tu","W","Th","F","Sa")</f>
        <v>Su</v>
      </c>
      <c r="C46" s="12" t="str">
        <f>CHOOSE(1+MOD(startday+2-2,7),"Su","M","Tu","W","Th","F","Sa")</f>
        <v>M</v>
      </c>
      <c r="D46" s="12" t="str">
        <f>CHOOSE(1+MOD(startday+3-2,7),"Su","M","Tu","W","Th","F","Sa")</f>
        <v>Tu</v>
      </c>
      <c r="E46" s="12" t="str">
        <f>CHOOSE(1+MOD(startday+4-2,7),"Su","M","Tu","W","Th","F","Sa")</f>
        <v>W</v>
      </c>
      <c r="F46" s="12" t="str">
        <f>CHOOSE(1+MOD(startday+5-2,7),"Su","M","Tu","W","Th","F","Sa")</f>
        <v>Th</v>
      </c>
      <c r="G46" s="12" t="str">
        <f>CHOOSE(1+MOD(startday+6-2,7),"Su","M","Tu","W","Th","F","Sa")</f>
        <v>F</v>
      </c>
      <c r="H46" s="11" t="str">
        <f>CHOOSE(1+MOD(startday+7-2,7),"Su","M","Tu","W","Th","F","Sa")</f>
        <v>Sa</v>
      </c>
      <c r="I46" s="9"/>
      <c r="L46" s="9"/>
      <c r="M46" s="11" t="str">
        <f>CHOOSE(1+MOD(startday+1-2,7),"Su","M","Tu","W","Th","F","Sa")</f>
        <v>Su</v>
      </c>
      <c r="N46" s="12" t="str">
        <f>CHOOSE(1+MOD(startday+2-2,7),"Su","M","Tu","W","Th","F","Sa")</f>
        <v>M</v>
      </c>
      <c r="O46" s="12" t="str">
        <f>CHOOSE(1+MOD(startday+3-2,7),"Su","M","Tu","W","Th","F","Sa")</f>
        <v>Tu</v>
      </c>
      <c r="P46" s="12" t="str">
        <f>CHOOSE(1+MOD(startday+4-2,7),"Su","M","Tu","W","Th","F","Sa")</f>
        <v>W</v>
      </c>
      <c r="Q46" s="12" t="str">
        <f>CHOOSE(1+MOD(startday+5-2,7),"Su","M","Tu","W","Th","F","Sa")</f>
        <v>Th</v>
      </c>
      <c r="R46" s="12" t="str">
        <f>CHOOSE(1+MOD(startday+6-2,7),"Su","M","Tu","W","Th","F","Sa")</f>
        <v>F</v>
      </c>
      <c r="S46" s="11" t="str">
        <f>CHOOSE(1+MOD(startday+7-2,7),"Su","M","Tu","W","Th","F","Sa")</f>
        <v>Sa</v>
      </c>
      <c r="T46" s="9"/>
      <c r="U46" s="38"/>
      <c r="V46" s="39"/>
      <c r="Y46" s="59"/>
    </row>
    <row r="47" spans="2:25" s="4" customFormat="1" ht="10.5" x14ac:dyDescent="0.2">
      <c r="B47" s="7">
        <f>IF(WEEKDAY(B45,1)=startday,B45,"")</f>
        <v>45627</v>
      </c>
      <c r="C47" s="8">
        <f>IF(B47="",IF(WEEKDAY(B45,1)=MOD(startday,7)+1,B45,""),B47+1)</f>
        <v>45628</v>
      </c>
      <c r="D47" s="8">
        <f>IF(C47="",IF(WEEKDAY(B45,1)=MOD(startday+1,7)+1,B45,""),C47+1)</f>
        <v>45629</v>
      </c>
      <c r="E47" s="8">
        <f>IF(D47="",IF(WEEKDAY(B45,1)=MOD(startday+2,7)+1,B45,""),D47+1)</f>
        <v>45630</v>
      </c>
      <c r="F47" s="8">
        <f>IF(E47="",IF(WEEKDAY(B45,1)=MOD(startday+3,7)+1,B45,""),E47+1)</f>
        <v>45631</v>
      </c>
      <c r="G47" s="8">
        <f>IF(F47="",IF(WEEKDAY(B45,1)=MOD(startday+4,7)+1,B45,""),F47+1)</f>
        <v>45632</v>
      </c>
      <c r="H47" s="7">
        <f>IF(G47="",IF(WEEKDAY(B45,1)=MOD(startday+5,7)+1,B45,""),G47+1)</f>
        <v>45633</v>
      </c>
      <c r="I47" s="9"/>
      <c r="L47" s="9"/>
      <c r="M47" s="7">
        <f>IF(WEEKDAY(M45,1)=startday,M45,"")</f>
        <v>45809</v>
      </c>
      <c r="N47" s="8">
        <f>IF(M47="",IF(WEEKDAY(M45,1)=MOD(startday,7)+1,M45,""),M47+1)</f>
        <v>45810</v>
      </c>
      <c r="O47" s="8">
        <f>IF(N47="",IF(WEEKDAY(M45,1)=MOD(startday+1,7)+1,M45,""),N47+1)</f>
        <v>45811</v>
      </c>
      <c r="P47" s="8">
        <f>IF(O47="",IF(WEEKDAY(M45,1)=MOD(startday+2,7)+1,M45,""),O47+1)</f>
        <v>45812</v>
      </c>
      <c r="Q47" s="8">
        <f>IF(P47="",IF(WEEKDAY(M45,1)=MOD(startday+3,7)+1,M45,""),P47+1)</f>
        <v>45813</v>
      </c>
      <c r="R47" s="8">
        <f>IF(Q47="",IF(WEEKDAY(M45,1)=MOD(startday+4,7)+1,M45,""),Q47+1)</f>
        <v>45814</v>
      </c>
      <c r="S47" s="7">
        <f>IF(R47="",IF(WEEKDAY(M45,1)=MOD(startday+5,7)+1,M45,""),R47+1)</f>
        <v>45815</v>
      </c>
      <c r="T47" s="9"/>
      <c r="U47" s="38">
        <v>9</v>
      </c>
      <c r="V47" s="39" t="s">
        <v>46</v>
      </c>
      <c r="Y47" s="59"/>
    </row>
    <row r="48" spans="2:25" s="4" customFormat="1" ht="10.5" x14ac:dyDescent="0.2">
      <c r="B48" s="7">
        <f>IF(H47="","",IF(MONTH(H47+1)&lt;&gt;MONTH(H47),"",H47+1))</f>
        <v>45634</v>
      </c>
      <c r="C48" s="8">
        <f>IF(B48="","",IF(MONTH(B48+1)&lt;&gt;MONTH(B48),"",B48+1))</f>
        <v>45635</v>
      </c>
      <c r="D48" s="8">
        <f t="shared" ref="D48:D51" si="66">IF(C48="","",IF(MONTH(C48+1)&lt;&gt;MONTH(C48),"",C48+1))</f>
        <v>45636</v>
      </c>
      <c r="E48" s="8">
        <f>IF(D48="","",IF(MONTH(D48+1)&lt;&gt;MONTH(D48),"",D48+1))</f>
        <v>45637</v>
      </c>
      <c r="F48" s="8">
        <f t="shared" ref="F48:F51" si="67">IF(E48="","",IF(MONTH(E48+1)&lt;&gt;MONTH(E48),"",E48+1))</f>
        <v>45638</v>
      </c>
      <c r="G48" s="8">
        <f t="shared" ref="G48:G51" si="68">IF(F48="","",IF(MONTH(F48+1)&lt;&gt;MONTH(F48),"",F48+1))</f>
        <v>45639</v>
      </c>
      <c r="H48" s="7">
        <f t="shared" ref="H48:H51" si="69">IF(G48="","",IF(MONTH(G48+1)&lt;&gt;MONTH(G48),"",G48+1))</f>
        <v>45640</v>
      </c>
      <c r="I48" s="9"/>
      <c r="J48" s="41">
        <v>19</v>
      </c>
      <c r="K48" s="4" t="s">
        <v>58</v>
      </c>
      <c r="L48" s="9"/>
      <c r="M48" s="7">
        <f>IF(S47="","",IF(MONTH(S47+1)&lt;&gt;MONTH(S47),"",S47+1))</f>
        <v>45816</v>
      </c>
      <c r="N48" s="8">
        <f>IF(M48="","",IF(MONTH(M48+1)&lt;&gt;MONTH(M48),"",M48+1))</f>
        <v>45817</v>
      </c>
      <c r="O48" s="8">
        <f t="shared" ref="O48:O51" si="70">IF(N48="","",IF(MONTH(N48+1)&lt;&gt;MONTH(N48),"",N48+1))</f>
        <v>45818</v>
      </c>
      <c r="P48" s="8">
        <f>IF(O48="","",IF(MONTH(O48+1)&lt;&gt;MONTH(O48),"",O48+1))</f>
        <v>45819</v>
      </c>
      <c r="Q48" s="8">
        <f t="shared" ref="Q48:Q51" si="71">IF(P48="","",IF(MONTH(P48+1)&lt;&gt;MONTH(P48),"",P48+1))</f>
        <v>45820</v>
      </c>
      <c r="R48" s="8">
        <f t="shared" ref="R48:R51" si="72">IF(Q48="","",IF(MONTH(Q48+1)&lt;&gt;MONTH(Q48),"",Q48+1))</f>
        <v>45821</v>
      </c>
      <c r="S48" s="7">
        <f t="shared" ref="S48:S51" si="73">IF(R48="","",IF(MONTH(R48+1)&lt;&gt;MONTH(R48),"",R48+1))</f>
        <v>45822</v>
      </c>
      <c r="T48" s="9"/>
      <c r="U48" s="10">
        <v>19</v>
      </c>
      <c r="V48" s="9" t="s">
        <v>61</v>
      </c>
      <c r="Y48" s="59"/>
    </row>
    <row r="49" spans="2:25" s="4" customFormat="1" ht="10.5" x14ac:dyDescent="0.2">
      <c r="B49" s="7">
        <f t="shared" ref="B49:B51" si="74">IF(H48="","",IF(MONTH(H48+1)&lt;&gt;MONTH(H48),"",H48+1))</f>
        <v>45641</v>
      </c>
      <c r="C49" s="8">
        <f t="shared" ref="C49:C51" si="75">IF(B49="","",IF(MONTH(B49+1)&lt;&gt;MONTH(B49),"",B49+1))</f>
        <v>45642</v>
      </c>
      <c r="D49" s="8">
        <f t="shared" si="66"/>
        <v>45643</v>
      </c>
      <c r="E49" s="8">
        <f t="shared" ref="E49:E51" si="76">IF(D49="","",IF(MONTH(D49+1)&lt;&gt;MONTH(D49),"",D49+1))</f>
        <v>45644</v>
      </c>
      <c r="F49" s="8">
        <f t="shared" si="67"/>
        <v>45645</v>
      </c>
      <c r="G49" s="46">
        <f t="shared" si="68"/>
        <v>45646</v>
      </c>
      <c r="H49" s="7">
        <f t="shared" si="69"/>
        <v>45647</v>
      </c>
      <c r="I49" s="9"/>
      <c r="J49" s="10">
        <v>20</v>
      </c>
      <c r="K49" s="9" t="s">
        <v>67</v>
      </c>
      <c r="L49" s="9"/>
      <c r="M49" s="7">
        <f t="shared" ref="M49:M51" si="77">IF(S48="","",IF(MONTH(S48+1)&lt;&gt;MONTH(S48),"",S48+1))</f>
        <v>45823</v>
      </c>
      <c r="N49" s="8">
        <f t="shared" ref="N49:N51" si="78">IF(M49="","",IF(MONTH(M49+1)&lt;&gt;MONTH(M49),"",M49+1))</f>
        <v>45824</v>
      </c>
      <c r="O49" s="8">
        <f t="shared" si="70"/>
        <v>45825</v>
      </c>
      <c r="P49" s="8">
        <f t="shared" ref="P49:P51" si="79">IF(O49="","",IF(MONTH(O49+1)&lt;&gt;MONTH(O49),"",O49+1))</f>
        <v>45826</v>
      </c>
      <c r="Q49" s="8">
        <f t="shared" si="71"/>
        <v>45827</v>
      </c>
      <c r="R49" s="8">
        <f t="shared" si="72"/>
        <v>45828</v>
      </c>
      <c r="S49" s="7">
        <f t="shared" si="73"/>
        <v>45829</v>
      </c>
      <c r="T49" s="9"/>
      <c r="U49" s="10">
        <v>26</v>
      </c>
      <c r="V49" s="9" t="s">
        <v>62</v>
      </c>
      <c r="Y49" s="59"/>
    </row>
    <row r="50" spans="2:25" s="4" customFormat="1" ht="10.5" x14ac:dyDescent="0.2">
      <c r="B50" s="7">
        <f t="shared" si="74"/>
        <v>45648</v>
      </c>
      <c r="C50" s="40">
        <f t="shared" si="75"/>
        <v>45649</v>
      </c>
      <c r="D50" s="40">
        <f t="shared" si="66"/>
        <v>45650</v>
      </c>
      <c r="E50" s="40">
        <f t="shared" si="76"/>
        <v>45651</v>
      </c>
      <c r="F50" s="40">
        <f t="shared" si="67"/>
        <v>45652</v>
      </c>
      <c r="G50" s="40">
        <f t="shared" si="68"/>
        <v>45653</v>
      </c>
      <c r="H50" s="7">
        <f t="shared" si="69"/>
        <v>45654</v>
      </c>
      <c r="I50" s="9"/>
      <c r="J50" s="38">
        <f>DATE(YEAR(B45),12,25)</f>
        <v>45651</v>
      </c>
      <c r="K50" s="39" t="s">
        <v>2</v>
      </c>
      <c r="L50" s="9"/>
      <c r="M50" s="7">
        <f t="shared" si="77"/>
        <v>45830</v>
      </c>
      <c r="N50" s="8">
        <f t="shared" si="78"/>
        <v>45831</v>
      </c>
      <c r="O50" s="8">
        <f t="shared" si="70"/>
        <v>45832</v>
      </c>
      <c r="P50" s="8">
        <f t="shared" si="79"/>
        <v>45833</v>
      </c>
      <c r="Q50" s="8">
        <f t="shared" si="71"/>
        <v>45834</v>
      </c>
      <c r="R50" s="8">
        <f t="shared" si="72"/>
        <v>45835</v>
      </c>
      <c r="S50" s="7">
        <f t="shared" si="73"/>
        <v>45836</v>
      </c>
      <c r="T50" s="9"/>
      <c r="U50" s="10"/>
      <c r="V50" s="9"/>
      <c r="Y50" s="59"/>
    </row>
    <row r="51" spans="2:25" s="4" customFormat="1" ht="10.5" x14ac:dyDescent="0.2">
      <c r="B51" s="7">
        <f t="shared" si="74"/>
        <v>45655</v>
      </c>
      <c r="C51" s="40">
        <f t="shared" si="75"/>
        <v>45656</v>
      </c>
      <c r="D51" s="40">
        <f t="shared" si="66"/>
        <v>45657</v>
      </c>
      <c r="E51" s="8" t="str">
        <f t="shared" si="76"/>
        <v/>
      </c>
      <c r="F51" s="8" t="str">
        <f t="shared" si="67"/>
        <v/>
      </c>
      <c r="G51" s="8" t="str">
        <f t="shared" si="68"/>
        <v/>
      </c>
      <c r="H51" s="7" t="str">
        <f t="shared" si="69"/>
        <v/>
      </c>
      <c r="I51" s="9"/>
      <c r="J51" s="38"/>
      <c r="K51" s="39"/>
      <c r="L51" s="9"/>
      <c r="M51" s="7">
        <f t="shared" si="77"/>
        <v>45837</v>
      </c>
      <c r="N51" s="8">
        <f t="shared" si="78"/>
        <v>45838</v>
      </c>
      <c r="O51" s="8" t="str">
        <f t="shared" si="70"/>
        <v/>
      </c>
      <c r="P51" s="8" t="str">
        <f t="shared" si="79"/>
        <v/>
      </c>
      <c r="Q51" s="8" t="str">
        <f t="shared" si="71"/>
        <v/>
      </c>
      <c r="R51" s="8" t="str">
        <f t="shared" si="72"/>
        <v/>
      </c>
      <c r="S51" s="7" t="str">
        <f t="shared" si="73"/>
        <v/>
      </c>
      <c r="T51" s="9"/>
      <c r="U51" s="10"/>
      <c r="V51" s="9"/>
      <c r="Y51" s="14"/>
    </row>
    <row r="52" spans="2:25" s="4" customFormat="1" ht="4.5" customHeight="1" x14ac:dyDescent="0.2">
      <c r="B52" s="9"/>
      <c r="C52" s="9"/>
      <c r="D52" s="9"/>
      <c r="E52" s="9"/>
      <c r="F52" s="9"/>
      <c r="G52" s="9"/>
      <c r="H52" s="9"/>
      <c r="I52" s="9"/>
      <c r="J52" s="1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</sheetData>
  <mergeCells count="32">
    <mergeCell ref="U45:V45"/>
    <mergeCell ref="U37:V37"/>
    <mergeCell ref="Y45:Y50"/>
    <mergeCell ref="B29:H29"/>
    <mergeCell ref="J13:K13"/>
    <mergeCell ref="J21:K21"/>
    <mergeCell ref="Y31:Y35"/>
    <mergeCell ref="U29:V29"/>
    <mergeCell ref="U21:V21"/>
    <mergeCell ref="U13:V13"/>
    <mergeCell ref="J29:K29"/>
    <mergeCell ref="Y37:Y41"/>
    <mergeCell ref="Y23:Y27"/>
    <mergeCell ref="Y16:Y19"/>
    <mergeCell ref="M45:S45"/>
    <mergeCell ref="B45:H45"/>
    <mergeCell ref="B2:V2"/>
    <mergeCell ref="M21:S21"/>
    <mergeCell ref="M29:S29"/>
    <mergeCell ref="U5:V5"/>
    <mergeCell ref="B5:H5"/>
    <mergeCell ref="B13:H13"/>
    <mergeCell ref="B21:H21"/>
    <mergeCell ref="J5:K5"/>
    <mergeCell ref="C3:H3"/>
    <mergeCell ref="N3:S3"/>
    <mergeCell ref="M37:S37"/>
    <mergeCell ref="B37:H37"/>
    <mergeCell ref="J37:K37"/>
    <mergeCell ref="J45:K45"/>
    <mergeCell ref="M5:S5"/>
    <mergeCell ref="M13:S13"/>
  </mergeCells>
  <phoneticPr fontId="0" type="noConversion"/>
  <conditionalFormatting sqref="B31:H35 B47:H51 B39:H43 M35:S35 M23:S27 M47:S51 B23:H27 M39:S43 M7:S11 B7:H11 M15:S19 B15:H19 M31:Q34 S31:S34">
    <cfRule type="expression" dxfId="1" priority="2" stopIfTrue="1">
      <formula>OR(WEEKDAY(B7,1)=1,WEEKDAY(B7,1)=7)</formula>
    </cfRule>
    <cfRule type="cellIs" dxfId="0" priority="3" stopIfTrue="1" operator="equal">
      <formula>""</formula>
    </cfRule>
  </conditionalFormatting>
  <conditionalFormatting sqref="C12">
    <cfRule type="containsText" priority="1" operator="containsText" text="Vertex42.com">
      <formula>NOT(ISERROR(SEARCH("Vertex42.com",C12)))</formula>
    </cfRule>
  </conditionalFormatting>
  <printOptions horizontalCentered="1"/>
  <pageMargins left="0.25" right="0.25" top="0.25" bottom="0.35" header="0.25" footer="0.2"/>
  <pageSetup scale="99" orientation="landscape" horizontalDpi="300" verticalDpi="300" r:id="rId1"/>
  <headerFooter>
    <oddFooter>&amp;L&amp;8&amp;K00-047Calendar Template © 2021 by Vertex42.com. Free to print.&amp;R&amp;8&amp;K00-047https://www.vertex42.com/calendars/school-calendar.html</oddFooter>
  </headerFooter>
  <rowBreaks count="1" manualBreakCount="1">
    <brk id="44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A86E-390C-4676-B002-C0DC31BFCAE6}">
  <dimension ref="A1:C19"/>
  <sheetViews>
    <sheetView showGridLines="0" workbookViewId="0"/>
  </sheetViews>
  <sheetFormatPr defaultColWidth="9.1796875" defaultRowHeight="12.5" x14ac:dyDescent="0.25"/>
  <cols>
    <col min="1" max="1" width="2.81640625" style="29" customWidth="1"/>
    <col min="2" max="2" width="71.54296875" style="29" customWidth="1"/>
    <col min="3" max="3" width="22.26953125" style="19" customWidth="1"/>
    <col min="4" max="16384" width="9.1796875" style="19"/>
  </cols>
  <sheetData>
    <row r="1" spans="1:3" ht="32.15" customHeight="1" x14ac:dyDescent="0.25">
      <c r="A1" s="16"/>
      <c r="B1" s="17" t="s">
        <v>31</v>
      </c>
      <c r="C1" s="18"/>
    </row>
    <row r="2" spans="1:3" ht="15.5" x14ac:dyDescent="0.35">
      <c r="A2" s="20"/>
      <c r="B2" s="21"/>
      <c r="C2" s="22"/>
    </row>
    <row r="3" spans="1:3" ht="15.5" x14ac:dyDescent="0.35">
      <c r="A3" s="20"/>
      <c r="B3" s="23" t="s">
        <v>24</v>
      </c>
      <c r="C3" s="22"/>
    </row>
    <row r="4" spans="1:3" ht="14" x14ac:dyDescent="0.3">
      <c r="A4" s="20"/>
      <c r="B4" s="15" t="s">
        <v>21</v>
      </c>
      <c r="C4" s="22"/>
    </row>
    <row r="5" spans="1:3" ht="15.5" x14ac:dyDescent="0.35">
      <c r="A5" s="20"/>
      <c r="B5" s="24"/>
      <c r="C5" s="22"/>
    </row>
    <row r="6" spans="1:3" ht="15.5" x14ac:dyDescent="0.35">
      <c r="A6" s="20"/>
      <c r="B6" s="25" t="s">
        <v>23</v>
      </c>
      <c r="C6" s="22"/>
    </row>
    <row r="7" spans="1:3" ht="15.5" x14ac:dyDescent="0.35">
      <c r="A7" s="20"/>
      <c r="B7" s="24"/>
      <c r="C7" s="22"/>
    </row>
    <row r="8" spans="1:3" ht="31" x14ac:dyDescent="0.35">
      <c r="A8" s="20"/>
      <c r="B8" s="24" t="s">
        <v>25</v>
      </c>
      <c r="C8" s="22"/>
    </row>
    <row r="9" spans="1:3" ht="15.5" x14ac:dyDescent="0.35">
      <c r="A9" s="20"/>
      <c r="B9" s="24"/>
      <c r="C9" s="22"/>
    </row>
    <row r="10" spans="1:3" ht="31" x14ac:dyDescent="0.35">
      <c r="A10" s="20"/>
      <c r="B10" s="24" t="s">
        <v>26</v>
      </c>
      <c r="C10" s="22"/>
    </row>
    <row r="11" spans="1:3" ht="15.5" x14ac:dyDescent="0.35">
      <c r="A11" s="20"/>
      <c r="B11" s="24"/>
      <c r="C11" s="22"/>
    </row>
    <row r="12" spans="1:3" ht="31" x14ac:dyDescent="0.35">
      <c r="A12" s="20"/>
      <c r="B12" s="24" t="s">
        <v>27</v>
      </c>
      <c r="C12" s="22"/>
    </row>
    <row r="13" spans="1:3" ht="15.5" x14ac:dyDescent="0.35">
      <c r="A13" s="20"/>
      <c r="B13" s="24"/>
      <c r="C13" s="22"/>
    </row>
    <row r="14" spans="1:3" ht="15.5" x14ac:dyDescent="0.35">
      <c r="A14" s="20"/>
      <c r="B14" s="25" t="s">
        <v>28</v>
      </c>
      <c r="C14" s="22"/>
    </row>
    <row r="15" spans="1:3" ht="15.5" x14ac:dyDescent="0.35">
      <c r="A15" s="20"/>
      <c r="B15" s="26" t="s">
        <v>29</v>
      </c>
      <c r="C15" s="22"/>
    </row>
    <row r="16" spans="1:3" ht="15.5" x14ac:dyDescent="0.35">
      <c r="A16" s="20"/>
      <c r="B16" s="27"/>
      <c r="C16" s="22"/>
    </row>
    <row r="17" spans="1:3" ht="15.5" x14ac:dyDescent="0.35">
      <c r="A17" s="20"/>
      <c r="B17" s="28" t="s">
        <v>30</v>
      </c>
      <c r="C17" s="22"/>
    </row>
    <row r="18" spans="1:3" ht="14" x14ac:dyDescent="0.3">
      <c r="A18" s="20"/>
      <c r="B18" s="20"/>
      <c r="C18" s="22"/>
    </row>
    <row r="19" spans="1:3" ht="14" x14ac:dyDescent="0.3">
      <c r="A19" s="20"/>
      <c r="B19" s="20"/>
      <c r="C19" s="22"/>
    </row>
  </sheetData>
  <hyperlinks>
    <hyperlink ref="B15" r:id="rId1" xr:uid="{F6B0F7B6-280E-4F9E-AE9A-A0B4D17EA2CF}"/>
    <hyperlink ref="B4" r:id="rId2" xr:uid="{D2E36A98-51E6-41FC-920F-DFAD9960EE47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Robin Hill</cp:lastModifiedBy>
  <cp:lastPrinted>2024-02-19T20:39:03Z</cp:lastPrinted>
  <dcterms:created xsi:type="dcterms:W3CDTF">2004-08-16T18:44:14Z</dcterms:created>
  <dcterms:modified xsi:type="dcterms:W3CDTF">2024-02-26T13:40:45Z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